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10" tabRatio="195" activeTab="2"/>
  </bookViews>
  <sheets>
    <sheet name="表紙" sheetId="1" r:id="rId1"/>
    <sheet name="総括表" sheetId="2" r:id="rId2"/>
    <sheet name="明細" sheetId="3" r:id="rId3"/>
  </sheets>
  <definedNames>
    <definedName name="_xlnm.Print_Area" localSheetId="1">'総括表'!$A$1:$D$22</definedName>
    <definedName name="_xlnm.Print_Area" localSheetId="0">'表紙'!$A$1:$H$22</definedName>
    <definedName name="_xlnm.Print_Area" localSheetId="2">'明細'!$A$1:$L$90</definedName>
    <definedName name="_xlnm.Print_Titles" localSheetId="2">'明細'!$5:$6</definedName>
  </definedNames>
  <calcPr fullCalcOnLoad="1"/>
</workbook>
</file>

<file path=xl/sharedStrings.xml><?xml version="1.0" encoding="utf-8"?>
<sst xmlns="http://schemas.openxmlformats.org/spreadsheetml/2006/main" count="310" uniqueCount="169">
  <si>
    <t>単価</t>
  </si>
  <si>
    <t>数量</t>
  </si>
  <si>
    <t>式</t>
  </si>
  <si>
    <t>名</t>
  </si>
  <si>
    <t>備考</t>
  </si>
  <si>
    <t>項目</t>
  </si>
  <si>
    <t>合　　計</t>
  </si>
  <si>
    <t>件</t>
  </si>
  <si>
    <t>その他</t>
  </si>
  <si>
    <t>計</t>
  </si>
  <si>
    <t>名</t>
  </si>
  <si>
    <t>事務局運営費</t>
  </si>
  <si>
    <t>内容：</t>
  </si>
  <si>
    <t>日</t>
  </si>
  <si>
    <t xml:space="preserve">事務局運営費
</t>
  </si>
  <si>
    <t>日</t>
  </si>
  <si>
    <t>住所</t>
  </si>
  <si>
    <t>代表者名</t>
  </si>
  <si>
    <t>会社名</t>
  </si>
  <si>
    <t>日英同時通訳者（Aクラス）</t>
  </si>
  <si>
    <t>予約確認書作成・発送</t>
  </si>
  <si>
    <t>制作物</t>
  </si>
  <si>
    <t>運営マニュアル</t>
  </si>
  <si>
    <t>個</t>
  </si>
  <si>
    <t>カラー4色、プラスチックケース及び紐は支給</t>
  </si>
  <si>
    <t>本</t>
  </si>
  <si>
    <t>台</t>
  </si>
  <si>
    <t>同通　システム</t>
  </si>
  <si>
    <t>同通　エンジニア</t>
  </si>
  <si>
    <t>事務局　FAX</t>
  </si>
  <si>
    <t>事務局　カラーレーザープリンター</t>
  </si>
  <si>
    <t>事務局　高速複写機</t>
  </si>
  <si>
    <t>事務局　インカム</t>
  </si>
  <si>
    <t>枚</t>
  </si>
  <si>
    <t>看板　誘導看板</t>
  </si>
  <si>
    <t>備品・運搬費</t>
  </si>
  <si>
    <t>日当</t>
  </si>
  <si>
    <t>宿泊、空港送迎受付・手配費</t>
  </si>
  <si>
    <t>Rooming List（宿泊者名簿）作成費</t>
  </si>
  <si>
    <t>変更・キャンセル等を適宜反映</t>
  </si>
  <si>
    <t>本会議2日間（フロアプランを含む）</t>
  </si>
  <si>
    <t>複合機不可、中高速機、普通紙（A4/A3対応）、ソート機能、トナー等消耗品含む</t>
  </si>
  <si>
    <t>イヤホン・マイク付、充電器</t>
  </si>
  <si>
    <t>音響照明　マイク1（ステージ）</t>
  </si>
  <si>
    <t>音響照明　マイク2（会場：質疑応答用）</t>
  </si>
  <si>
    <t>音響照明　マイク3（会場：事務局/演台用）</t>
  </si>
  <si>
    <t>音響照明　周辺機器等</t>
  </si>
  <si>
    <t>音響照明　エンジニア</t>
  </si>
  <si>
    <t>換算レート</t>
  </si>
  <si>
    <t>合計（a）</t>
  </si>
  <si>
    <t>営業管理費（b）</t>
  </si>
  <si>
    <t>（a）×上限10％</t>
  </si>
  <si>
    <t>総計</t>
  </si>
  <si>
    <t>映像　設営撤去</t>
  </si>
  <si>
    <t>音響照明　設営撤去</t>
  </si>
  <si>
    <t xml:space="preserve">JCCME事務局
</t>
  </si>
  <si>
    <t>看板</t>
  </si>
  <si>
    <t>看板　設営撤去</t>
  </si>
  <si>
    <t>モノクロ、テントカードケース支給</t>
  </si>
  <si>
    <t>宿泊・空港送迎案内状作成費</t>
  </si>
  <si>
    <t>映像　エンジニア</t>
  </si>
  <si>
    <t>講演者×6、演台×1</t>
  </si>
  <si>
    <t>事務局×3、演台×1</t>
  </si>
  <si>
    <t>ネームプレート</t>
  </si>
  <si>
    <t>テントカード</t>
  </si>
  <si>
    <t>交通費、日当、設営費等の経費を含む（昼食なし）</t>
  </si>
  <si>
    <t>ワイヤレス</t>
  </si>
  <si>
    <t>看板　看板（バックドロップ）</t>
  </si>
  <si>
    <t>移動拘束料</t>
  </si>
  <si>
    <t>ｽﾃｰｼﾞ上用ｽﾎﾟｯﾄﾗｲﾄ、手元ﾗｲﾄ、ｴﾝｼﾞﾆｱ</t>
  </si>
  <si>
    <t>No.</t>
  </si>
  <si>
    <t>変更・キャンセル等の手続きを含む</t>
  </si>
  <si>
    <t>映像・音響照明
・同時通訳機材</t>
  </si>
  <si>
    <t>＝</t>
  </si>
  <si>
    <t>.-</t>
  </si>
  <si>
    <t>その他</t>
  </si>
  <si>
    <t>内容：</t>
  </si>
  <si>
    <t>赤外線方式、音声切替チャンネル付レシーバー250台、ブース、その他関連機器、録音：日・オリジナル2日分（MP3)</t>
  </si>
  <si>
    <t>事務局　設営・撤去・メンテ要員</t>
  </si>
  <si>
    <t>PC3台と接続</t>
  </si>
  <si>
    <t>映像　周辺機器等②</t>
  </si>
  <si>
    <t>映像　周辺機器等①</t>
  </si>
  <si>
    <t>人日</t>
  </si>
  <si>
    <t>会議運営業務委託経費　見積書</t>
  </si>
  <si>
    <t>見積金額</t>
  </si>
  <si>
    <t>事務局</t>
  </si>
  <si>
    <t>ランチ会場</t>
  </si>
  <si>
    <t>懇親会会場</t>
  </si>
  <si>
    <t>回</t>
  </si>
  <si>
    <t>内容：</t>
  </si>
  <si>
    <t>会場費</t>
  </si>
  <si>
    <t>飲食費</t>
  </si>
  <si>
    <t>コーヒーブレイク</t>
  </si>
  <si>
    <t>人</t>
  </si>
  <si>
    <t>事務局開設費</t>
  </si>
  <si>
    <t>ランチ食事</t>
  </si>
  <si>
    <t>ランチ飲料</t>
  </si>
  <si>
    <t>懇親会飲料</t>
  </si>
  <si>
    <t>懇親会食事</t>
  </si>
  <si>
    <t>人</t>
  </si>
  <si>
    <t>会議場</t>
  </si>
  <si>
    <t>ｶﾗｰ・ﾓﾉｸﾛ各1台、FAXとの複合機不可、高速型、両面ｺﾋﾟｰ、A4・A3ｻｲｽﾞ対応（ｺﾋﾟｰ代　ｶﾗｰ●●円/枚、ﾓﾉｸﾛ●●円/枚）</t>
  </si>
  <si>
    <t>諸経費</t>
  </si>
  <si>
    <t>その他</t>
  </si>
  <si>
    <t>A4紙単純印刷表示</t>
  </si>
  <si>
    <t>見積書添付のこと</t>
  </si>
  <si>
    <t>二日目、三日目</t>
  </si>
  <si>
    <t>事務局スタッフ（8月）移動拘束料</t>
  </si>
  <si>
    <t>カメラマン</t>
  </si>
  <si>
    <t>事務局スタッフ現地派遣（8月）</t>
  </si>
  <si>
    <t>空港送迎</t>
  </si>
  <si>
    <t>現地交通費</t>
  </si>
  <si>
    <t>滞在費</t>
  </si>
  <si>
    <t>泊</t>
  </si>
  <si>
    <t>写真をDVDにて納品</t>
  </si>
  <si>
    <t>人件費</t>
  </si>
  <si>
    <t>通訳費</t>
  </si>
  <si>
    <t>宿泊予約者にe-mail、ファックス等で送付</t>
  </si>
  <si>
    <t>コピー予備費（モノクロ）</t>
  </si>
  <si>
    <t>往復航空券（エコノミーorビジネスクラス）</t>
  </si>
  <si>
    <t>宿泊・空港送迎案内状の作成（案内状：A4サイズ1枚、申込書：同1枚）、発送はJCCMEが行う</t>
  </si>
  <si>
    <t>事務局開設・運営のための専用e-mail、電話設置等の費用</t>
  </si>
  <si>
    <t>JCCME支払い分（c）</t>
  </si>
  <si>
    <t>消費税（d）</t>
  </si>
  <si>
    <t>（a）+（b）-（c）+（d）</t>
  </si>
  <si>
    <t>本項目に係る業務は委託先が請け負うが、精算についてはJCCMEが直接ホテルに支払う。</t>
  </si>
  <si>
    <t>本項目に係る業務は委託先が請け負うが、精算についてはJCCMEが直接ホテル（現地業者）に支払う。</t>
  </si>
  <si>
    <t>上記「３」から「７」、「９」及び「１０」</t>
  </si>
  <si>
    <t>Day Delegate Package</t>
  </si>
  <si>
    <t>内容：ｽｸﾘｰﾝ2台、ﾌﾟﾛｼﾞｪｸﾀｰ2台</t>
  </si>
  <si>
    <t>事務局スタッフ現地派遣（6月）</t>
  </si>
  <si>
    <t>事務局スタッフ（6月）移動拘束料</t>
  </si>
  <si>
    <t>JCCME幹部、講演者</t>
  </si>
  <si>
    <t>会議名・日付・ロゴマーク（カラー）等を英語で表記、
会議場適正サイズで制作</t>
  </si>
  <si>
    <t>第39回 中東協力現地会議 会議運営業務委託経費明細表</t>
  </si>
  <si>
    <t xml:space="preserve">第39回 中東協力現地会議 </t>
  </si>
  <si>
    <t>第39回 中東協力現地会議 会議運営業務委託経費総括表</t>
  </si>
  <si>
    <t>8/27、28（Day Delegate Packageに含む、入力不要）</t>
  </si>
  <si>
    <t>8/22～29</t>
  </si>
  <si>
    <t>VIP控室</t>
  </si>
  <si>
    <t>8/22～29（無料、入力不要）</t>
  </si>
  <si>
    <t>8/27（懇親会食事に含む、入力不要）</t>
  </si>
  <si>
    <t>@TRY 200+18%（入力不要）</t>
  </si>
  <si>
    <t>8/26（会場設営、@TRY 23,000+18%、入力不要）</t>
  </si>
  <si>
    <t>8/27、28（Day Delegate Packageに含む、入力不要）</t>
  </si>
  <si>
    <t>8/27（@TRY800+18%、入力不要）</t>
  </si>
  <si>
    <t>初日、四日目、五日目</t>
  </si>
  <si>
    <t>8/21、30、31</t>
  </si>
  <si>
    <t>JCCME事務局、委託先、通訳者</t>
  </si>
  <si>
    <t>8/27  08:00-17:00</t>
  </si>
  <si>
    <t>8/28　09:00-17:00</t>
  </si>
  <si>
    <t>8/27（@TRY 190+18%、入力不要）</t>
  </si>
  <si>
    <t>8/27（@TRY 85+18%、入力不要）</t>
  </si>
  <si>
    <t>Guest Room（@TRY 370+8%、朝食込、入力不要）</t>
  </si>
  <si>
    <t>Executive Room（@TRY 460+8%、朝食込、入力不要）</t>
  </si>
  <si>
    <t>100千円を一律計上、但し実費精算</t>
  </si>
  <si>
    <t>金額（円）</t>
  </si>
  <si>
    <t>（（a）+（b）-（c））×8％</t>
  </si>
  <si>
    <t>TRY</t>
  </si>
  <si>
    <t>外貨</t>
  </si>
  <si>
    <t>円</t>
  </si>
  <si>
    <t>外貨を円貨に換算する場合は、10円の位を切り上げ、100円単位で項目ごとに「単価（円）」に表記すること（入力済計算式参照）。</t>
  </si>
  <si>
    <t>その他交通費</t>
  </si>
  <si>
    <t>空港送迎はJCCME負担につき計上不要</t>
  </si>
  <si>
    <t>TRY 630+18%/往復、入力不要</t>
  </si>
  <si>
    <t>平成２６年５月＊＊日</t>
  </si>
  <si>
    <t>6月2日～11月28日間の事務局運営費（人件費相当分）
人件費単価別に積算</t>
  </si>
  <si>
    <t>内容：</t>
  </si>
  <si>
    <t>内容：　ｽﾃｰｼﾞ用42ｲﾝﾁﾓﾆﾀｰx2、会場用42ｲﾝﾁﾓﾆﾀｰx2（ｽﾀﾝﾄﾞ付き）、付随備品、放映ｼｽﾃﾑ　（2日利用）、PC2台、ｽｲｯﾁｬｰ、講演者用ﾀｲﾏｰ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</si>
</sst>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;&quot;¥&quot;\-#,##0.0"/>
    <numFmt numFmtId="178" formatCode="&quot;¥&quot;#,##0_);[Red]\(&quot;¥&quot;#,##0\)"/>
    <numFmt numFmtId="179" formatCode="&quot;¥&quot;#,##0.0_);[Red]\(&quot;¥&quot;#,##0.0\)"/>
    <numFmt numFmtId="180" formatCode="#,##0;&quot;▲ &quot;#,##0"/>
    <numFmt numFmtId="181" formatCode="&quot;¥&quot;#,##0.00_);[Red]\(&quot;¥&quot;#,##0.00\)"/>
    <numFmt numFmtId="182" formatCode="[$EUR]\ #,##0.00;[$EUR]\ \-#,##0.00"/>
    <numFmt numFmtId="183" formatCode="[$EUR]\ #,##0.00_);[Red]\([$EUR]\ #,##0.00\)"/>
    <numFmt numFmtId="184" formatCode="[$EUR]\ #,##0.000_);[Red]\([$EUR]\ #,##0.000\)"/>
    <numFmt numFmtId="185" formatCode="[$EUR]\ #,##0.0_);[Red]\([$EUR]\ #,##0.0\)"/>
    <numFmt numFmtId="186" formatCode="[$EUR]\ #,##0_);[Red]\([$EUR]\ #,##0\)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_ "/>
    <numFmt numFmtId="193" formatCode="&quot;¥&quot;#,##0.0;[Red]&quot;¥&quot;\-#,##0.0"/>
    <numFmt numFmtId="194" formatCode="[&lt;=999]000;[&lt;=9999]000\-00;000\-0000"/>
    <numFmt numFmtId="195" formatCode="[$EUR]\ #,##0.0000_);[Red]\([$EUR]\ #,##0.0000\)"/>
    <numFmt numFmtId="196" formatCode="#,##0.00_);[Red]\(#,##0.00\)"/>
    <numFmt numFmtId="197" formatCode="[$TRL]\ #,##0.00;[$TRL]\ \-#,##0.00"/>
    <numFmt numFmtId="198" formatCode="&quot;¥&quot;#,##0.000;&quot;¥&quot;\-#,##0.000"/>
    <numFmt numFmtId="199" formatCode="yyyy&quot;年&quot;m&quot;月&quot;d&quot;日&quot;;@"/>
    <numFmt numFmtId="200" formatCode="mmm\-yyyy"/>
    <numFmt numFmtId="201" formatCode="[$QAR]\ #,##0.00;[$QAR]\ \-#,##0.00"/>
    <numFmt numFmtId="202" formatCode="[$QAR]\ #,##0.00_);[Red]\([$QAR]\ #,##0.00\)"/>
    <numFmt numFmtId="203" formatCode="[$QAR]\ #,##0.0_);[Red]\([$QAR]\ #,##0.0\)"/>
    <numFmt numFmtId="204" formatCode="[$QAR]\ #,##0_);[Red]\([$QAR]\ #,##0\)"/>
    <numFmt numFmtId="205" formatCode="[$USD]\ #,##0.00;[$USD]\ \-#,##0.00"/>
    <numFmt numFmtId="206" formatCode="#,##0_);[Red]\(#,##0\)"/>
    <numFmt numFmtId="207" formatCode="[$AED]\ #,##0.00;[$AED]\ \-#,##0.00"/>
    <numFmt numFmtId="208" formatCode="[$TRY]\ #,##0.00;[$TRY]\ \-#,##0.00"/>
    <numFmt numFmtId="209" formatCode="0.00_);[Red]\(0.00\)"/>
    <numFmt numFmtId="210" formatCode="#,##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Century"/>
      <family val="1"/>
    </font>
    <font>
      <b/>
      <sz val="28"/>
      <name val="ＭＳ Ｐゴシック"/>
      <family val="3"/>
    </font>
    <font>
      <sz val="22"/>
      <name val="ＭＳ Ｐゴシック"/>
      <family val="3"/>
    </font>
    <font>
      <sz val="22"/>
      <name val="Arial"/>
      <family val="2"/>
    </font>
    <font>
      <sz val="24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b/>
      <sz val="2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6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5" fontId="4" fillId="0" borderId="24" xfId="0" applyNumberFormat="1" applyFont="1" applyFill="1" applyBorder="1" applyAlignment="1">
      <alignment vertical="center"/>
    </xf>
    <xf numFmtId="176" fontId="18" fillId="0" borderId="25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5" fontId="4" fillId="0" borderId="28" xfId="0" applyNumberFormat="1" applyFont="1" applyFill="1" applyBorder="1" applyAlignment="1">
      <alignment vertical="center"/>
    </xf>
    <xf numFmtId="176" fontId="18" fillId="0" borderId="29" xfId="0" applyNumberFormat="1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5" fontId="4" fillId="0" borderId="32" xfId="0" applyNumberFormat="1" applyFont="1" applyFill="1" applyBorder="1" applyAlignment="1">
      <alignment vertical="center"/>
    </xf>
    <xf numFmtId="176" fontId="18" fillId="0" borderId="33" xfId="0" applyNumberFormat="1" applyFont="1" applyBorder="1" applyAlignment="1">
      <alignment vertical="center"/>
    </xf>
    <xf numFmtId="5" fontId="4" fillId="0" borderId="34" xfId="0" applyNumberFormat="1" applyFont="1" applyFill="1" applyBorder="1" applyAlignment="1">
      <alignment vertical="center"/>
    </xf>
    <xf numFmtId="176" fontId="18" fillId="0" borderId="22" xfId="0" applyNumberFormat="1" applyFont="1" applyFill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5" fontId="4" fillId="0" borderId="35" xfId="0" applyNumberFormat="1" applyFont="1" applyFill="1" applyBorder="1" applyAlignment="1">
      <alignment vertical="center"/>
    </xf>
    <xf numFmtId="176" fontId="18" fillId="0" borderId="36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5" fontId="4" fillId="0" borderId="37" xfId="0" applyNumberFormat="1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1" fillId="0" borderId="39" xfId="0" applyFont="1" applyFill="1" applyBorder="1" applyAlignment="1" applyProtection="1">
      <alignment vertical="center" shrinkToFit="1"/>
      <protection locked="0"/>
    </xf>
    <xf numFmtId="0" fontId="21" fillId="0" borderId="40" xfId="0" applyFont="1" applyFill="1" applyBorder="1" applyAlignment="1" applyProtection="1">
      <alignment vertical="center" shrinkToFit="1"/>
      <protection locked="0"/>
    </xf>
    <xf numFmtId="0" fontId="19" fillId="0" borderId="41" xfId="0" applyFont="1" applyFill="1" applyBorder="1" applyAlignment="1" applyProtection="1">
      <alignment vertical="center"/>
      <protection locked="0"/>
    </xf>
    <xf numFmtId="178" fontId="19" fillId="0" borderId="42" xfId="0" applyNumberFormat="1" applyFont="1" applyFill="1" applyBorder="1" applyAlignment="1" applyProtection="1">
      <alignment vertical="center"/>
      <protection locked="0"/>
    </xf>
    <xf numFmtId="0" fontId="19" fillId="0" borderId="43" xfId="0" applyFont="1" applyFill="1" applyBorder="1" applyAlignment="1" applyProtection="1">
      <alignment vertical="center"/>
      <protection locked="0"/>
    </xf>
    <xf numFmtId="178" fontId="19" fillId="0" borderId="44" xfId="0" applyNumberFormat="1" applyFont="1" applyFill="1" applyBorder="1" applyAlignment="1" applyProtection="1">
      <alignment vertical="center"/>
      <protection locked="0"/>
    </xf>
    <xf numFmtId="0" fontId="19" fillId="0" borderId="43" xfId="0" applyFont="1" applyFill="1" applyBorder="1" applyAlignment="1" applyProtection="1">
      <alignment horizontal="right" vertical="center"/>
      <protection locked="0"/>
    </xf>
    <xf numFmtId="0" fontId="19" fillId="0" borderId="45" xfId="0" applyFont="1" applyFill="1" applyBorder="1" applyAlignment="1" applyProtection="1">
      <alignment horizontal="right" vertical="center"/>
      <protection locked="0"/>
    </xf>
    <xf numFmtId="0" fontId="19" fillId="0" borderId="46" xfId="0" applyFont="1" applyFill="1" applyBorder="1" applyAlignment="1" applyProtection="1">
      <alignment vertical="center"/>
      <protection locked="0"/>
    </xf>
    <xf numFmtId="178" fontId="19" fillId="0" borderId="47" xfId="0" applyNumberFormat="1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horizontal="right" vertical="center"/>
      <protection locked="0"/>
    </xf>
    <xf numFmtId="0" fontId="19" fillId="0" borderId="45" xfId="0" applyFont="1" applyFill="1" applyBorder="1" applyAlignment="1" applyProtection="1">
      <alignment vertical="center"/>
      <protection locked="0"/>
    </xf>
    <xf numFmtId="178" fontId="19" fillId="0" borderId="48" xfId="0" applyNumberFormat="1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178" fontId="19" fillId="0" borderId="49" xfId="0" applyNumberFormat="1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horizontal="right" vertical="center"/>
      <protection locked="0"/>
    </xf>
    <xf numFmtId="0" fontId="19" fillId="0" borderId="50" xfId="0" applyFont="1" applyFill="1" applyBorder="1" applyAlignment="1" applyProtection="1">
      <alignment vertical="center"/>
      <protection locked="0"/>
    </xf>
    <xf numFmtId="0" fontId="19" fillId="0" borderId="41" xfId="0" applyFont="1" applyFill="1" applyBorder="1" applyAlignment="1" applyProtection="1">
      <alignment horizontal="right" vertical="center"/>
      <protection locked="0"/>
    </xf>
    <xf numFmtId="0" fontId="19" fillId="0" borderId="51" xfId="0" applyFont="1" applyFill="1" applyBorder="1" applyAlignment="1" applyProtection="1">
      <alignment vertical="center"/>
      <protection locked="0"/>
    </xf>
    <xf numFmtId="0" fontId="19" fillId="0" borderId="52" xfId="0" applyFont="1" applyFill="1" applyBorder="1" applyAlignment="1" applyProtection="1">
      <alignment vertical="center"/>
      <protection locked="0"/>
    </xf>
    <xf numFmtId="178" fontId="19" fillId="0" borderId="53" xfId="0" applyNumberFormat="1" applyFont="1" applyFill="1" applyBorder="1" applyAlignment="1" applyProtection="1">
      <alignment vertical="center"/>
      <protection locked="0"/>
    </xf>
    <xf numFmtId="0" fontId="19" fillId="0" borderId="52" xfId="0" applyFont="1" applyFill="1" applyBorder="1" applyAlignment="1" applyProtection="1">
      <alignment horizontal="right" vertical="center"/>
      <protection locked="0"/>
    </xf>
    <xf numFmtId="0" fontId="4" fillId="0" borderId="54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7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vertical="center" wrapText="1"/>
      <protection/>
    </xf>
    <xf numFmtId="0" fontId="19" fillId="0" borderId="17" xfId="0" applyFont="1" applyFill="1" applyBorder="1" applyAlignment="1" applyProtection="1">
      <alignment horizontal="right" vertical="center"/>
      <protection/>
    </xf>
    <xf numFmtId="0" fontId="19" fillId="0" borderId="45" xfId="0" applyFont="1" applyFill="1" applyBorder="1" applyAlignment="1" applyProtection="1">
      <alignment horizontal="right" vertical="center"/>
      <protection/>
    </xf>
    <xf numFmtId="0" fontId="19" fillId="0" borderId="43" xfId="0" applyFont="1" applyFill="1" applyBorder="1" applyAlignment="1" applyProtection="1">
      <alignment vertical="center"/>
      <protection/>
    </xf>
    <xf numFmtId="178" fontId="19" fillId="0" borderId="44" xfId="0" applyNumberFormat="1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178" fontId="19" fillId="0" borderId="49" xfId="0" applyNumberFormat="1" applyFont="1" applyFill="1" applyBorder="1" applyAlignment="1" applyProtection="1">
      <alignment horizontal="right" vertical="center"/>
      <protection locked="0"/>
    </xf>
    <xf numFmtId="0" fontId="19" fillId="0" borderId="56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56" xfId="0" applyFont="1" applyFill="1" applyBorder="1" applyAlignment="1" applyProtection="1">
      <alignment horizontal="right" vertical="center"/>
      <protection locked="0"/>
    </xf>
    <xf numFmtId="178" fontId="19" fillId="0" borderId="27" xfId="0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20" fillId="0" borderId="57" xfId="0" applyFont="1" applyFill="1" applyBorder="1" applyAlignment="1" applyProtection="1">
      <alignment horizontal="center" vertical="center"/>
      <protection locked="0"/>
    </xf>
    <xf numFmtId="0" fontId="20" fillId="0" borderId="58" xfId="0" applyFont="1" applyFill="1" applyBorder="1" applyAlignment="1" applyProtection="1">
      <alignment horizontal="center" vertical="center"/>
      <protection locked="0"/>
    </xf>
    <xf numFmtId="0" fontId="20" fillId="0" borderId="59" xfId="0" applyFont="1" applyFill="1" applyBorder="1" applyAlignment="1" applyProtection="1">
      <alignment horizontal="right" vertical="center"/>
      <protection locked="0"/>
    </xf>
    <xf numFmtId="178" fontId="20" fillId="0" borderId="6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6" fontId="19" fillId="0" borderId="27" xfId="58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6" fontId="19" fillId="0" borderId="49" xfId="58" applyFont="1" applyFill="1" applyBorder="1" applyAlignment="1" applyProtection="1">
      <alignment horizontal="right" vertical="center"/>
      <protection locked="0"/>
    </xf>
    <xf numFmtId="49" fontId="23" fillId="0" borderId="0" xfId="0" applyNumberFormat="1" applyFont="1" applyFill="1" applyBorder="1" applyAlignment="1">
      <alignment vertical="center"/>
    </xf>
    <xf numFmtId="178" fontId="19" fillId="0" borderId="48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78" fontId="19" fillId="0" borderId="42" xfId="0" applyNumberFormat="1" applyFont="1" applyFill="1" applyBorder="1" applyAlignment="1" applyProtection="1">
      <alignment vertical="center"/>
      <protection/>
    </xf>
    <xf numFmtId="0" fontId="19" fillId="0" borderId="56" xfId="0" applyFont="1" applyFill="1" applyBorder="1" applyAlignment="1" applyProtection="1">
      <alignment horizontal="right" vertical="center"/>
      <protection/>
    </xf>
    <xf numFmtId="178" fontId="19" fillId="0" borderId="27" xfId="0" applyNumberFormat="1" applyFont="1" applyFill="1" applyBorder="1" applyAlignment="1" applyProtection="1">
      <alignment vertical="center"/>
      <protection/>
    </xf>
    <xf numFmtId="176" fontId="19" fillId="0" borderId="43" xfId="0" applyNumberFormat="1" applyFont="1" applyFill="1" applyBorder="1" applyAlignment="1" applyProtection="1">
      <alignment vertical="center"/>
      <protection locked="0"/>
    </xf>
    <xf numFmtId="176" fontId="19" fillId="0" borderId="41" xfId="0" applyNumberFormat="1" applyFont="1" applyFill="1" applyBorder="1" applyAlignment="1" applyProtection="1">
      <alignment vertical="center"/>
      <protection locked="0"/>
    </xf>
    <xf numFmtId="176" fontId="19" fillId="0" borderId="46" xfId="0" applyNumberFormat="1" applyFont="1" applyFill="1" applyBorder="1" applyAlignment="1" applyProtection="1">
      <alignment vertical="center"/>
      <protection locked="0"/>
    </xf>
    <xf numFmtId="176" fontId="19" fillId="0" borderId="14" xfId="0" applyNumberFormat="1" applyFont="1" applyFill="1" applyBorder="1" applyAlignment="1" applyProtection="1">
      <alignment vertical="center"/>
      <protection locked="0"/>
    </xf>
    <xf numFmtId="176" fontId="19" fillId="0" borderId="45" xfId="0" applyNumberFormat="1" applyFont="1" applyFill="1" applyBorder="1" applyAlignment="1" applyProtection="1">
      <alignment vertical="center"/>
      <protection locked="0"/>
    </xf>
    <xf numFmtId="176" fontId="19" fillId="0" borderId="56" xfId="0" applyNumberFormat="1" applyFont="1" applyFill="1" applyBorder="1" applyAlignment="1" applyProtection="1">
      <alignment vertical="center"/>
      <protection locked="0"/>
    </xf>
    <xf numFmtId="176" fontId="19" fillId="0" borderId="41" xfId="0" applyNumberFormat="1" applyFont="1" applyFill="1" applyBorder="1" applyAlignment="1" applyProtection="1">
      <alignment vertical="center"/>
      <protection/>
    </xf>
    <xf numFmtId="176" fontId="19" fillId="0" borderId="10" xfId="0" applyNumberFormat="1" applyFont="1" applyFill="1" applyBorder="1" applyAlignment="1" applyProtection="1">
      <alignment vertical="center"/>
      <protection locked="0"/>
    </xf>
    <xf numFmtId="176" fontId="19" fillId="0" borderId="52" xfId="0" applyNumberFormat="1" applyFont="1" applyFill="1" applyBorder="1" applyAlignment="1" applyProtection="1">
      <alignment vertical="center"/>
      <protection locked="0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0" fontId="19" fillId="0" borderId="62" xfId="0" applyFont="1" applyFill="1" applyBorder="1" applyAlignment="1" applyProtection="1">
      <alignment horizontal="center" vertical="center"/>
      <protection locked="0"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19" fillId="0" borderId="67" xfId="0" applyFont="1" applyFill="1" applyBorder="1" applyAlignment="1" applyProtection="1">
      <alignment horizontal="center" vertical="center"/>
      <protection/>
    </xf>
    <xf numFmtId="0" fontId="19" fillId="0" borderId="65" xfId="0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9" fillId="0" borderId="56" xfId="0" applyFont="1" applyFill="1" applyBorder="1" applyAlignment="1" applyProtection="1">
      <alignment horizontal="center" vertical="center"/>
      <protection/>
    </xf>
    <xf numFmtId="178" fontId="19" fillId="0" borderId="47" xfId="0" applyNumberFormat="1" applyFont="1" applyFill="1" applyBorder="1" applyAlignment="1" applyProtection="1">
      <alignment vertical="center"/>
      <protection/>
    </xf>
    <xf numFmtId="0" fontId="19" fillId="0" borderId="41" xfId="0" applyFont="1" applyFill="1" applyBorder="1" applyAlignment="1" applyProtection="1">
      <alignment vertical="center"/>
      <protection/>
    </xf>
    <xf numFmtId="0" fontId="19" fillId="0" borderId="61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right" vertical="center"/>
      <protection/>
    </xf>
    <xf numFmtId="0" fontId="19" fillId="0" borderId="52" xfId="0" applyFont="1" applyFill="1" applyBorder="1" applyAlignment="1" applyProtection="1">
      <alignment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43" xfId="0" applyFont="1" applyFill="1" applyBorder="1" applyAlignment="1" applyProtection="1">
      <alignment vertical="center"/>
      <protection locked="0"/>
    </xf>
    <xf numFmtId="0" fontId="21" fillId="0" borderId="70" xfId="0" applyFont="1" applyFill="1" applyBorder="1" applyAlignment="1" applyProtection="1">
      <alignment vertical="center" wrapText="1"/>
      <protection locked="0"/>
    </xf>
    <xf numFmtId="0" fontId="21" fillId="0" borderId="70" xfId="0" applyFont="1" applyFill="1" applyBorder="1" applyAlignment="1" applyProtection="1">
      <alignment vertical="center" shrinkToFit="1"/>
      <protection locked="0"/>
    </xf>
    <xf numFmtId="0" fontId="21" fillId="0" borderId="71" xfId="0" applyFont="1" applyFill="1" applyBorder="1" applyAlignment="1" applyProtection="1">
      <alignment vertical="center" shrinkToFit="1"/>
      <protection locked="0"/>
    </xf>
    <xf numFmtId="0" fontId="21" fillId="0" borderId="72" xfId="0" applyFont="1" applyFill="1" applyBorder="1" applyAlignment="1" applyProtection="1">
      <alignment horizontal="right" vertical="center" shrinkToFit="1"/>
      <protection locked="0"/>
    </xf>
    <xf numFmtId="0" fontId="21" fillId="0" borderId="73" xfId="0" applyFont="1" applyFill="1" applyBorder="1" applyAlignment="1" applyProtection="1">
      <alignment vertical="center" shrinkToFit="1"/>
      <protection locked="0"/>
    </xf>
    <xf numFmtId="0" fontId="21" fillId="0" borderId="72" xfId="0" applyFont="1" applyFill="1" applyBorder="1" applyAlignment="1" applyProtection="1">
      <alignment vertical="center" shrinkToFit="1"/>
      <protection locked="0"/>
    </xf>
    <xf numFmtId="0" fontId="21" fillId="0" borderId="74" xfId="0" applyFont="1" applyFill="1" applyBorder="1" applyAlignment="1" applyProtection="1">
      <alignment horizontal="right" vertical="center" shrinkToFit="1"/>
      <protection locked="0"/>
    </xf>
    <xf numFmtId="56" fontId="21" fillId="0" borderId="75" xfId="0" applyNumberFormat="1" applyFont="1" applyFill="1" applyBorder="1" applyAlignment="1" applyProtection="1" quotePrefix="1">
      <alignment vertical="center" shrinkToFit="1"/>
      <protection/>
    </xf>
    <xf numFmtId="56" fontId="21" fillId="0" borderId="74" xfId="0" applyNumberFormat="1" applyFont="1" applyFill="1" applyBorder="1" applyAlignment="1" applyProtection="1" quotePrefix="1">
      <alignment vertical="center" shrinkToFit="1"/>
      <protection/>
    </xf>
    <xf numFmtId="0" fontId="21" fillId="0" borderId="29" xfId="0" applyFont="1" applyFill="1" applyBorder="1" applyAlignment="1" applyProtection="1">
      <alignment horizontal="right" vertical="center" shrinkToFit="1"/>
      <protection locked="0"/>
    </xf>
    <xf numFmtId="0" fontId="21" fillId="0" borderId="75" xfId="0" applyFont="1" applyFill="1" applyBorder="1" applyAlignment="1" applyProtection="1">
      <alignment horizontal="left" vertical="center" shrinkToFit="1"/>
      <protection locked="0"/>
    </xf>
    <xf numFmtId="0" fontId="21" fillId="0" borderId="73" xfId="0" applyFont="1" applyFill="1" applyBorder="1" applyAlignment="1" applyProtection="1">
      <alignment vertical="center"/>
      <protection locked="0"/>
    </xf>
    <xf numFmtId="0" fontId="21" fillId="0" borderId="70" xfId="0" applyFont="1" applyFill="1" applyBorder="1" applyAlignment="1" applyProtection="1">
      <alignment vertical="center"/>
      <protection locked="0"/>
    </xf>
    <xf numFmtId="0" fontId="21" fillId="0" borderId="76" xfId="0" applyFont="1" applyFill="1" applyBorder="1" applyAlignment="1" applyProtection="1">
      <alignment vertical="center" shrinkToFit="1"/>
      <protection locked="0"/>
    </xf>
    <xf numFmtId="0" fontId="7" fillId="0" borderId="70" xfId="0" applyFont="1" applyFill="1" applyBorder="1" applyAlignment="1" applyProtection="1">
      <alignment vertical="center" wrapText="1"/>
      <protection locked="0"/>
    </xf>
    <xf numFmtId="0" fontId="21" fillId="0" borderId="71" xfId="0" applyFont="1" applyFill="1" applyBorder="1" applyAlignment="1" applyProtection="1">
      <alignment vertical="center"/>
      <protection locked="0"/>
    </xf>
    <xf numFmtId="0" fontId="21" fillId="0" borderId="77" xfId="0" applyFont="1" applyFill="1" applyBorder="1" applyAlignment="1" applyProtection="1">
      <alignment vertical="center" wrapText="1"/>
      <protection locked="0"/>
    </xf>
    <xf numFmtId="0" fontId="21" fillId="0" borderId="40" xfId="0" applyFont="1" applyFill="1" applyBorder="1" applyAlignment="1" applyProtection="1">
      <alignment vertical="center" wrapText="1"/>
      <protection locked="0"/>
    </xf>
    <xf numFmtId="0" fontId="21" fillId="0" borderId="78" xfId="0" applyFont="1" applyFill="1" applyBorder="1" applyAlignment="1" applyProtection="1">
      <alignment vertical="center" shrinkToFit="1"/>
      <protection/>
    </xf>
    <xf numFmtId="0" fontId="21" fillId="0" borderId="79" xfId="0" applyFont="1" applyFill="1" applyBorder="1" applyAlignment="1" applyProtection="1">
      <alignment vertical="center" shrinkToFit="1"/>
      <protection locked="0"/>
    </xf>
    <xf numFmtId="56" fontId="21" fillId="0" borderId="40" xfId="0" applyNumberFormat="1" applyFont="1" applyFill="1" applyBorder="1" applyAlignment="1" applyProtection="1">
      <alignment horizontal="left" vertical="center" shrinkToFit="1"/>
      <protection locked="0"/>
    </xf>
    <xf numFmtId="56" fontId="21" fillId="0" borderId="80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81" xfId="0" applyFont="1" applyFill="1" applyBorder="1" applyAlignment="1" applyProtection="1">
      <alignment vertical="center" shrinkToFit="1"/>
      <protection locked="0"/>
    </xf>
    <xf numFmtId="0" fontId="21" fillId="0" borderId="39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 locked="0"/>
    </xf>
    <xf numFmtId="0" fontId="21" fillId="0" borderId="82" xfId="0" applyFont="1" applyFill="1" applyBorder="1" applyAlignment="1" applyProtection="1">
      <alignment vertical="center" shrinkToFit="1"/>
      <protection locked="0"/>
    </xf>
    <xf numFmtId="0" fontId="21" fillId="0" borderId="29" xfId="0" applyFont="1" applyFill="1" applyBorder="1" applyAlignment="1" applyProtection="1">
      <alignment vertical="center"/>
      <protection locked="0"/>
    </xf>
    <xf numFmtId="176" fontId="21" fillId="0" borderId="83" xfId="0" applyNumberFormat="1" applyFont="1" applyFill="1" applyBorder="1" applyAlignment="1" applyProtection="1">
      <alignment vertical="center"/>
      <protection locked="0"/>
    </xf>
    <xf numFmtId="199" fontId="57" fillId="0" borderId="13" xfId="0" applyNumberFormat="1" applyFont="1" applyBorder="1" applyAlignment="1">
      <alignment horizontal="center" vertical="center"/>
    </xf>
    <xf numFmtId="176" fontId="0" fillId="0" borderId="29" xfId="0" applyNumberFormat="1" applyFont="1" applyFill="1" applyBorder="1" applyAlignment="1">
      <alignment vertical="center" wrapText="1"/>
    </xf>
    <xf numFmtId="176" fontId="19" fillId="0" borderId="17" xfId="0" applyNumberFormat="1" applyFont="1" applyFill="1" applyBorder="1" applyAlignment="1" applyProtection="1">
      <alignment vertical="center"/>
      <protection locked="0"/>
    </xf>
    <xf numFmtId="0" fontId="19" fillId="0" borderId="67" xfId="0" applyFont="1" applyFill="1" applyBorder="1" applyAlignment="1" applyProtection="1">
      <alignment horizontal="center" vertical="center"/>
      <protection locked="0"/>
    </xf>
    <xf numFmtId="178" fontId="19" fillId="0" borderId="27" xfId="0" applyNumberFormat="1" applyFont="1" applyFill="1" applyBorder="1" applyAlignment="1" applyProtection="1">
      <alignment vertical="center"/>
      <protection locked="0"/>
    </xf>
    <xf numFmtId="178" fontId="19" fillId="0" borderId="44" xfId="0" applyNumberFormat="1" applyFont="1" applyFill="1" applyBorder="1" applyAlignment="1" applyProtection="1">
      <alignment vertical="center" shrinkToFit="1"/>
      <protection/>
    </xf>
    <xf numFmtId="178" fontId="19" fillId="0" borderId="27" xfId="0" applyNumberFormat="1" applyFont="1" applyFill="1" applyBorder="1" applyAlignment="1" applyProtection="1">
      <alignment vertical="center" shrinkToFit="1"/>
      <protection/>
    </xf>
    <xf numFmtId="178" fontId="19" fillId="0" borderId="42" xfId="0" applyNumberFormat="1" applyFont="1" applyFill="1" applyBorder="1" applyAlignment="1" applyProtection="1">
      <alignment vertical="center" shrinkToFit="1"/>
      <protection/>
    </xf>
    <xf numFmtId="178" fontId="20" fillId="0" borderId="57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vertical="center"/>
      <protection locked="0"/>
    </xf>
    <xf numFmtId="208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39" xfId="0" applyFont="1" applyFill="1" applyBorder="1" applyAlignment="1" applyProtection="1">
      <alignment vertical="center" shrinkToFit="1"/>
      <protection/>
    </xf>
    <xf numFmtId="0" fontId="7" fillId="0" borderId="78" xfId="0" applyFont="1" applyFill="1" applyBorder="1" applyAlignment="1" applyProtection="1">
      <alignment vertical="center" shrinkToFit="1"/>
      <protection/>
    </xf>
    <xf numFmtId="56" fontId="7" fillId="0" borderId="78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3" xfId="0" applyFont="1" applyFill="1" applyBorder="1" applyAlignment="1" applyProtection="1" quotePrefix="1">
      <alignment vertical="center" shrinkToFit="1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vertical="center" shrinkToFit="1"/>
      <protection locked="0"/>
    </xf>
    <xf numFmtId="0" fontId="19" fillId="0" borderId="43" xfId="0" applyFont="1" applyFill="1" applyBorder="1" applyAlignment="1" applyProtection="1">
      <alignment vertical="center" shrinkToFit="1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9" fillId="0" borderId="84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5" fontId="19" fillId="0" borderId="44" xfId="0" applyNumberFormat="1" applyFont="1" applyFill="1" applyBorder="1" applyAlignment="1" applyProtection="1">
      <alignment vertical="center"/>
      <protection/>
    </xf>
    <xf numFmtId="178" fontId="19" fillId="0" borderId="49" xfId="0" applyNumberFormat="1" applyFont="1" applyFill="1" applyBorder="1" applyAlignment="1" applyProtection="1">
      <alignment vertical="center" shrinkToFi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196" fontId="19" fillId="0" borderId="0" xfId="0" applyNumberFormat="1" applyFont="1" applyFill="1" applyBorder="1" applyAlignment="1" applyProtection="1">
      <alignment vertical="center"/>
      <protection/>
    </xf>
    <xf numFmtId="178" fontId="0" fillId="0" borderId="85" xfId="0" applyNumberFormat="1" applyFill="1" applyBorder="1" applyAlignment="1" applyProtection="1">
      <alignment horizontal="center" vertical="center"/>
      <protection locked="0"/>
    </xf>
    <xf numFmtId="178" fontId="0" fillId="0" borderId="54" xfId="0" applyNumberFormat="1" applyFont="1" applyFill="1" applyBorder="1" applyAlignment="1" applyProtection="1">
      <alignment vertical="center"/>
      <protection/>
    </xf>
    <xf numFmtId="178" fontId="0" fillId="0" borderId="44" xfId="0" applyNumberFormat="1" applyFont="1" applyFill="1" applyBorder="1" applyAlignment="1" applyProtection="1">
      <alignment vertical="center"/>
      <protection/>
    </xf>
    <xf numFmtId="196" fontId="19" fillId="0" borderId="86" xfId="0" applyNumberFormat="1" applyFont="1" applyFill="1" applyBorder="1" applyAlignment="1" applyProtection="1">
      <alignment vertical="center"/>
      <protection locked="0"/>
    </xf>
    <xf numFmtId="196" fontId="19" fillId="0" borderId="50" xfId="0" applyNumberFormat="1" applyFont="1" applyFill="1" applyBorder="1" applyAlignment="1" applyProtection="1">
      <alignment vertical="center"/>
      <protection locked="0"/>
    </xf>
    <xf numFmtId="196" fontId="19" fillId="0" borderId="87" xfId="0" applyNumberFormat="1" applyFont="1" applyFill="1" applyBorder="1" applyAlignment="1" applyProtection="1">
      <alignment vertical="center"/>
      <protection locked="0"/>
    </xf>
    <xf numFmtId="196" fontId="19" fillId="0" borderId="15" xfId="0" applyNumberFormat="1" applyFont="1" applyFill="1" applyBorder="1" applyAlignment="1" applyProtection="1">
      <alignment horizontal="center" vertical="center"/>
      <protection locked="0"/>
    </xf>
    <xf numFmtId="196" fontId="19" fillId="0" borderId="51" xfId="0" applyNumberFormat="1" applyFont="1" applyFill="1" applyBorder="1" applyAlignment="1" applyProtection="1">
      <alignment vertical="center"/>
      <protection locked="0"/>
    </xf>
    <xf numFmtId="196" fontId="19" fillId="0" borderId="15" xfId="0" applyNumberFormat="1" applyFont="1" applyFill="1" applyBorder="1" applyAlignment="1" applyProtection="1">
      <alignment vertical="center"/>
      <protection locked="0"/>
    </xf>
    <xf numFmtId="196" fontId="19" fillId="0" borderId="88" xfId="0" applyNumberFormat="1" applyFont="1" applyFill="1" applyBorder="1" applyAlignment="1" applyProtection="1">
      <alignment horizontal="center" vertical="center"/>
      <protection locked="0"/>
    </xf>
    <xf numFmtId="196" fontId="19" fillId="0" borderId="88" xfId="0" applyNumberFormat="1" applyFont="1" applyFill="1" applyBorder="1" applyAlignment="1" applyProtection="1">
      <alignment horizontal="center" vertical="center"/>
      <protection/>
    </xf>
    <xf numFmtId="196" fontId="19" fillId="0" borderId="86" xfId="0" applyNumberFormat="1" applyFont="1" applyFill="1" applyBorder="1" applyAlignment="1" applyProtection="1">
      <alignment vertical="center"/>
      <protection/>
    </xf>
    <xf numFmtId="196" fontId="19" fillId="0" borderId="89" xfId="0" applyNumberFormat="1" applyFont="1" applyFill="1" applyBorder="1" applyAlignment="1" applyProtection="1">
      <alignment horizontal="left" vertical="center"/>
      <protection locked="0"/>
    </xf>
    <xf numFmtId="196" fontId="19" fillId="0" borderId="90" xfId="0" applyNumberFormat="1" applyFont="1" applyFill="1" applyBorder="1" applyAlignment="1" applyProtection="1">
      <alignment vertical="center"/>
      <protection locked="0"/>
    </xf>
    <xf numFmtId="196" fontId="19" fillId="0" borderId="91" xfId="0" applyNumberFormat="1" applyFont="1" applyFill="1" applyBorder="1" applyAlignment="1" applyProtection="1">
      <alignment vertical="center"/>
      <protection locked="0"/>
    </xf>
    <xf numFmtId="196" fontId="19" fillId="0" borderId="91" xfId="0" applyNumberFormat="1" applyFont="1" applyFill="1" applyBorder="1" applyAlignment="1" applyProtection="1">
      <alignment vertical="center" shrinkToFit="1"/>
      <protection locked="0"/>
    </xf>
    <xf numFmtId="196" fontId="19" fillId="0" borderId="92" xfId="0" applyNumberFormat="1" applyFont="1" applyFill="1" applyBorder="1" applyAlignment="1" applyProtection="1">
      <alignment vertical="center"/>
      <protection locked="0"/>
    </xf>
    <xf numFmtId="196" fontId="19" fillId="0" borderId="93" xfId="0" applyNumberFormat="1" applyFont="1" applyFill="1" applyBorder="1" applyAlignment="1" applyProtection="1">
      <alignment vertical="center"/>
      <protection locked="0"/>
    </xf>
    <xf numFmtId="196" fontId="19" fillId="0" borderId="0" xfId="0" applyNumberFormat="1" applyFont="1" applyFill="1" applyBorder="1" applyAlignment="1" applyProtection="1">
      <alignment vertical="center"/>
      <protection locked="0"/>
    </xf>
    <xf numFmtId="196" fontId="19" fillId="0" borderId="37" xfId="0" applyNumberFormat="1" applyFont="1" applyFill="1" applyBorder="1" applyAlignment="1" applyProtection="1">
      <alignment horizontal="center" vertical="center"/>
      <protection locked="0"/>
    </xf>
    <xf numFmtId="196" fontId="19" fillId="0" borderId="55" xfId="0" applyNumberFormat="1" applyFont="1" applyFill="1" applyBorder="1" applyAlignment="1" applyProtection="1">
      <alignment vertical="center"/>
      <protection locked="0"/>
    </xf>
    <xf numFmtId="196" fontId="19" fillId="0" borderId="90" xfId="0" applyNumberFormat="1" applyFont="1" applyFill="1" applyBorder="1" applyAlignment="1" applyProtection="1">
      <alignment vertical="center"/>
      <protection/>
    </xf>
    <xf numFmtId="196" fontId="19" fillId="0" borderId="50" xfId="0" applyNumberFormat="1" applyFont="1" applyFill="1" applyBorder="1" applyAlignment="1" applyProtection="1">
      <alignment vertical="center"/>
      <protection/>
    </xf>
    <xf numFmtId="196" fontId="19" fillId="0" borderId="55" xfId="0" applyNumberFormat="1" applyFont="1" applyFill="1" applyBorder="1" applyAlignment="1" applyProtection="1">
      <alignment vertical="center" wrapText="1"/>
      <protection/>
    </xf>
    <xf numFmtId="5" fontId="19" fillId="0" borderId="53" xfId="0" applyNumberFormat="1" applyFont="1" applyFill="1" applyBorder="1" applyAlignment="1" applyProtection="1">
      <alignment vertical="center"/>
      <protection/>
    </xf>
    <xf numFmtId="176" fontId="0" fillId="0" borderId="52" xfId="0" applyNumberFormat="1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7" fillId="0" borderId="82" xfId="0" applyFont="1" applyFill="1" applyBorder="1" applyAlignment="1" applyProtection="1">
      <alignment vertical="center" shrinkToFit="1"/>
      <protection/>
    </xf>
    <xf numFmtId="176" fontId="0" fillId="0" borderId="43" xfId="0" applyNumberFormat="1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7" fillId="0" borderId="73" xfId="0" applyFont="1" applyFill="1" applyBorder="1" applyAlignment="1" applyProtection="1">
      <alignment vertical="center" shrinkToFit="1"/>
      <protection/>
    </xf>
    <xf numFmtId="176" fontId="0" fillId="0" borderId="43" xfId="0" applyNumberFormat="1" applyFont="1" applyFill="1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56" fontId="7" fillId="0" borderId="73" xfId="0" applyNumberFormat="1" applyFont="1" applyFill="1" applyBorder="1" applyAlignment="1" applyProtection="1" quotePrefix="1">
      <alignment vertical="center" shrinkToFit="1"/>
      <protection/>
    </xf>
    <xf numFmtId="0" fontId="7" fillId="0" borderId="73" xfId="0" applyFont="1" applyFill="1" applyBorder="1" applyAlignment="1" applyProtection="1" quotePrefix="1">
      <alignment vertical="center" shrinkToFi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right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5" fontId="19" fillId="0" borderId="54" xfId="0" applyNumberFormat="1" applyFont="1" applyFill="1" applyBorder="1" applyAlignment="1" applyProtection="1">
      <alignment vertical="center"/>
      <protection/>
    </xf>
    <xf numFmtId="56" fontId="7" fillId="0" borderId="39" xfId="0" applyNumberFormat="1" applyFont="1" applyFill="1" applyBorder="1" applyAlignment="1" applyProtection="1" quotePrefix="1">
      <alignment vertical="center" shrinkToFit="1"/>
      <protection/>
    </xf>
    <xf numFmtId="196" fontId="0" fillId="0" borderId="50" xfId="0" applyNumberFormat="1" applyFont="1" applyFill="1" applyBorder="1" applyAlignment="1" applyProtection="1">
      <alignment vertical="center"/>
      <protection/>
    </xf>
    <xf numFmtId="5" fontId="0" fillId="0" borderId="44" xfId="0" applyNumberFormat="1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 shrinkToFit="1"/>
      <protection/>
    </xf>
    <xf numFmtId="56" fontId="7" fillId="0" borderId="40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43" xfId="0" applyFont="1" applyFill="1" applyBorder="1" applyAlignment="1" applyProtection="1">
      <alignment horizontal="right" vertical="center"/>
      <protection locked="0"/>
    </xf>
    <xf numFmtId="178" fontId="0" fillId="0" borderId="44" xfId="0" applyNumberFormat="1" applyFont="1" applyFill="1" applyBorder="1" applyAlignment="1" applyProtection="1">
      <alignment vertical="center"/>
      <protection locked="0"/>
    </xf>
    <xf numFmtId="0" fontId="7" fillId="0" borderId="73" xfId="0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178" fontId="0" fillId="0" borderId="42" xfId="0" applyNumberFormat="1" applyFont="1" applyFill="1" applyBorder="1" applyAlignment="1" applyProtection="1">
      <alignment vertical="center"/>
      <protection locked="0"/>
    </xf>
    <xf numFmtId="0" fontId="7" fillId="0" borderId="94" xfId="0" applyFont="1" applyFill="1" applyBorder="1" applyAlignment="1" applyProtection="1">
      <alignment vertical="center" shrinkToFit="1"/>
      <protection locked="0"/>
    </xf>
    <xf numFmtId="0" fontId="0" fillId="0" borderId="52" xfId="0" applyFont="1" applyFill="1" applyBorder="1" applyAlignment="1" applyProtection="1">
      <alignment horizontal="right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5" fontId="11" fillId="0" borderId="1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97" xfId="0" applyFill="1" applyBorder="1" applyAlignment="1" applyProtection="1">
      <alignment horizontal="center" vertical="center"/>
      <protection locked="0"/>
    </xf>
    <xf numFmtId="0" fontId="0" fillId="0" borderId="98" xfId="0" applyFill="1" applyBorder="1" applyAlignment="1" applyProtection="1">
      <alignment horizontal="center" vertical="center"/>
      <protection locked="0"/>
    </xf>
    <xf numFmtId="0" fontId="0" fillId="0" borderId="99" xfId="0" applyFill="1" applyBorder="1" applyAlignment="1" applyProtection="1">
      <alignment horizontal="center" vertical="center"/>
      <protection locked="0"/>
    </xf>
    <xf numFmtId="0" fontId="0" fillId="0" borderId="100" xfId="0" applyFill="1" applyBorder="1" applyAlignment="1" applyProtection="1">
      <alignment horizontal="center" vertical="center"/>
      <protection locked="0"/>
    </xf>
    <xf numFmtId="0" fontId="0" fillId="0" borderId="101" xfId="0" applyFill="1" applyBorder="1" applyAlignment="1" applyProtection="1">
      <alignment horizontal="center" vertical="center"/>
      <protection locked="0"/>
    </xf>
    <xf numFmtId="0" fontId="0" fillId="0" borderId="102" xfId="0" applyFill="1" applyBorder="1" applyAlignment="1" applyProtection="1">
      <alignment horizontal="center" vertical="center"/>
      <protection locked="0"/>
    </xf>
    <xf numFmtId="0" fontId="0" fillId="0" borderId="103" xfId="0" applyFill="1" applyBorder="1" applyAlignment="1" applyProtection="1">
      <alignment horizontal="center" vertical="center"/>
      <protection locked="0"/>
    </xf>
    <xf numFmtId="0" fontId="0" fillId="0" borderId="10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78" fontId="0" fillId="0" borderId="105" xfId="0" applyNumberFormat="1" applyFont="1" applyFill="1" applyBorder="1" applyAlignment="1" applyProtection="1">
      <alignment horizontal="center" vertical="center"/>
      <protection locked="0"/>
    </xf>
    <xf numFmtId="178" fontId="0" fillId="0" borderId="85" xfId="0" applyNumberFormat="1" applyFont="1" applyFill="1" applyBorder="1" applyAlignment="1" applyProtection="1">
      <alignment horizontal="center" vertical="center"/>
      <protection locked="0"/>
    </xf>
    <xf numFmtId="0" fontId="20" fillId="0" borderId="95" xfId="0" applyFont="1" applyFill="1" applyBorder="1" applyAlignment="1" applyProtection="1">
      <alignment horizontal="center" vertical="center"/>
      <protection locked="0"/>
    </xf>
    <xf numFmtId="0" fontId="20" fillId="0" borderId="58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19" fillId="0" borderId="106" xfId="0" applyFont="1" applyFill="1" applyBorder="1" applyAlignment="1" applyProtection="1">
      <alignment horizontal="center" vertical="center"/>
      <protection locked="0"/>
    </xf>
    <xf numFmtId="0" fontId="19" fillId="0" borderId="107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vertical="center" wrapText="1"/>
      <protection locked="0"/>
    </xf>
    <xf numFmtId="0" fontId="7" fillId="0" borderId="78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0" fillId="0" borderId="108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09" xfId="0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2238375</xdr:colOff>
      <xdr:row>17</xdr:row>
      <xdr:rowOff>66675</xdr:rowOff>
    </xdr:from>
    <xdr:to>
      <xdr:col>7</xdr:col>
      <xdr:colOff>2867025</xdr:colOff>
      <xdr:row>18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0" y="6229350"/>
          <a:ext cx="62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2238375</xdr:colOff>
      <xdr:row>16</xdr:row>
      <xdr:rowOff>152400</xdr:rowOff>
    </xdr:from>
    <xdr:to>
      <xdr:col>7</xdr:col>
      <xdr:colOff>2867025</xdr:colOff>
      <xdr:row>17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34500" y="5667375"/>
          <a:ext cx="62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5" zoomScaleNormal="75" zoomScaleSheetLayoutView="85" zoomScalePageLayoutView="0" workbookViewId="0" topLeftCell="A1">
      <selection activeCell="H3" sqref="H3"/>
    </sheetView>
  </sheetViews>
  <sheetFormatPr defaultColWidth="9.00390625" defaultRowHeight="13.5"/>
  <cols>
    <col min="1" max="1" width="5.00390625" style="0" customWidth="1"/>
    <col min="2" max="2" width="23.50390625" style="0" customWidth="1"/>
    <col min="3" max="3" width="13.75390625" style="0" customWidth="1"/>
    <col min="4" max="4" width="10.875" style="0" customWidth="1"/>
    <col min="5" max="5" width="5.25390625" style="0" customWidth="1"/>
    <col min="6" max="6" width="17.875" style="0" bestFit="1" customWidth="1"/>
    <col min="7" max="7" width="16.875" style="0" customWidth="1"/>
    <col min="8" max="8" width="46.875" style="0" customWidth="1"/>
  </cols>
  <sheetData>
    <row r="1" spans="1:8" ht="13.5">
      <c r="A1" s="1"/>
      <c r="B1" s="2"/>
      <c r="C1" s="2"/>
      <c r="D1" s="2"/>
      <c r="E1" s="2"/>
      <c r="F1" s="2"/>
      <c r="G1" s="2"/>
      <c r="H1" s="3"/>
    </row>
    <row r="2" spans="1:8" ht="18.75">
      <c r="A2" s="20"/>
      <c r="B2" s="104"/>
      <c r="C2" s="4"/>
      <c r="D2" s="4"/>
      <c r="E2" s="5"/>
      <c r="F2" s="4"/>
      <c r="G2" s="4"/>
      <c r="H2" s="166" t="s">
        <v>165</v>
      </c>
    </row>
    <row r="3" spans="1:8" ht="15.75">
      <c r="A3" s="20"/>
      <c r="B3" s="18"/>
      <c r="C3" s="4"/>
      <c r="D3" s="4"/>
      <c r="E3" s="5"/>
      <c r="F3" s="4"/>
      <c r="G3" s="4"/>
      <c r="H3" s="6"/>
    </row>
    <row r="4" spans="1:8" ht="22.5" customHeight="1">
      <c r="A4" s="20"/>
      <c r="B4" s="9"/>
      <c r="C4" s="100"/>
      <c r="D4" s="4"/>
      <c r="E4" s="5"/>
      <c r="F4" s="4"/>
      <c r="G4" s="4"/>
      <c r="H4" s="6"/>
    </row>
    <row r="5" spans="1:8" ht="22.5" customHeight="1">
      <c r="A5" s="20"/>
      <c r="B5" s="4"/>
      <c r="C5" s="4"/>
      <c r="D5" s="4"/>
      <c r="E5" s="5"/>
      <c r="F5" s="4"/>
      <c r="G5" s="4"/>
      <c r="H5" s="6"/>
    </row>
    <row r="6" spans="1:8" ht="13.5">
      <c r="A6" s="20"/>
      <c r="B6" s="4"/>
      <c r="C6" s="4"/>
      <c r="D6" s="4"/>
      <c r="E6" s="5"/>
      <c r="F6" s="4"/>
      <c r="G6" s="4"/>
      <c r="H6" s="6"/>
    </row>
    <row r="7" spans="1:8" ht="41.25" customHeight="1">
      <c r="A7" s="263" t="s">
        <v>135</v>
      </c>
      <c r="B7" s="264"/>
      <c r="C7" s="264"/>
      <c r="D7" s="264"/>
      <c r="E7" s="264"/>
      <c r="F7" s="264"/>
      <c r="G7" s="264"/>
      <c r="H7" s="265"/>
    </row>
    <row r="8" spans="1:8" ht="41.25" customHeight="1">
      <c r="A8" s="263" t="s">
        <v>83</v>
      </c>
      <c r="B8" s="264"/>
      <c r="C8" s="264"/>
      <c r="D8" s="264"/>
      <c r="E8" s="264"/>
      <c r="F8" s="264"/>
      <c r="G8" s="264"/>
      <c r="H8" s="265"/>
    </row>
    <row r="9" spans="1:8" ht="23.25" customHeight="1">
      <c r="A9" s="20"/>
      <c r="B9" s="4"/>
      <c r="C9" s="4"/>
      <c r="D9" s="4"/>
      <c r="E9" s="5"/>
      <c r="F9" s="4"/>
      <c r="G9" s="4"/>
      <c r="H9" s="6"/>
    </row>
    <row r="10" spans="1:8" ht="23.25" customHeight="1">
      <c r="A10" s="20"/>
      <c r="B10" s="4"/>
      <c r="C10" s="4"/>
      <c r="D10" s="4"/>
      <c r="E10" s="5"/>
      <c r="F10" s="4"/>
      <c r="G10" s="4"/>
      <c r="H10" s="6"/>
    </row>
    <row r="11" spans="1:8" s="7" customFormat="1" ht="25.5" customHeight="1">
      <c r="A11" s="21"/>
      <c r="B11" s="19"/>
      <c r="C11" s="266" t="s">
        <v>84</v>
      </c>
      <c r="D11" s="266"/>
      <c r="F11" s="267">
        <f>'総括表'!C22</f>
        <v>1843797</v>
      </c>
      <c r="G11" s="267"/>
      <c r="H11" s="22" t="s">
        <v>74</v>
      </c>
    </row>
    <row r="12" spans="1:8" ht="28.5">
      <c r="A12" s="20"/>
      <c r="B12" s="9"/>
      <c r="C12" s="8"/>
      <c r="D12" s="9"/>
      <c r="E12" s="8"/>
      <c r="F12" s="260"/>
      <c r="G12" s="260"/>
      <c r="H12" s="10"/>
    </row>
    <row r="13" spans="1:8" ht="18.75">
      <c r="A13" s="20"/>
      <c r="B13" s="4"/>
      <c r="C13" s="4"/>
      <c r="D13" s="4"/>
      <c r="E13" s="5"/>
      <c r="F13" s="4"/>
      <c r="G13" s="4"/>
      <c r="H13" s="11"/>
    </row>
    <row r="14" spans="1:8" ht="51" customHeight="1">
      <c r="A14" s="20"/>
      <c r="B14" s="4"/>
      <c r="C14" s="4"/>
      <c r="D14" s="4"/>
      <c r="E14" s="4"/>
      <c r="F14" s="12"/>
      <c r="G14" s="4"/>
      <c r="H14" s="13"/>
    </row>
    <row r="15" spans="1:8" ht="24">
      <c r="A15" s="20"/>
      <c r="B15" s="4"/>
      <c r="C15" s="4"/>
      <c r="D15" s="14"/>
      <c r="E15" s="5"/>
      <c r="F15" s="14"/>
      <c r="G15" s="14"/>
      <c r="H15" s="11"/>
    </row>
    <row r="16" spans="1:8" ht="51" customHeight="1">
      <c r="A16" s="20"/>
      <c r="B16" s="4"/>
      <c r="C16" s="4"/>
      <c r="D16" s="14"/>
      <c r="E16" s="4"/>
      <c r="F16" s="23" t="s">
        <v>16</v>
      </c>
      <c r="G16" s="261"/>
      <c r="H16" s="262"/>
    </row>
    <row r="17" spans="1:8" ht="51" customHeight="1">
      <c r="A17" s="20"/>
      <c r="B17" s="4"/>
      <c r="C17" s="4"/>
      <c r="D17" s="14"/>
      <c r="E17" s="5"/>
      <c r="F17" s="23" t="s">
        <v>18</v>
      </c>
      <c r="G17" s="261"/>
      <c r="H17" s="262"/>
    </row>
    <row r="18" spans="1:8" ht="34.5" customHeight="1">
      <c r="A18" s="20"/>
      <c r="B18" s="4"/>
      <c r="C18" s="4"/>
      <c r="D18" s="4"/>
      <c r="E18" s="5"/>
      <c r="F18" s="23" t="s">
        <v>17</v>
      </c>
      <c r="G18" s="261"/>
      <c r="H18" s="262"/>
    </row>
    <row r="19" spans="1:8" ht="13.5">
      <c r="A19" s="20"/>
      <c r="B19" s="4"/>
      <c r="C19" s="4"/>
      <c r="D19" s="4"/>
      <c r="E19" s="5"/>
      <c r="F19" s="4"/>
      <c r="G19" s="4"/>
      <c r="H19" s="6"/>
    </row>
    <row r="20" spans="1:8" ht="13.5">
      <c r="A20" s="20"/>
      <c r="B20" s="4"/>
      <c r="C20" s="4"/>
      <c r="D20" s="4"/>
      <c r="E20" s="5"/>
      <c r="F20" s="4"/>
      <c r="G20" s="4"/>
      <c r="H20" s="6"/>
    </row>
    <row r="21" spans="1:8" ht="13.5">
      <c r="A21" s="20"/>
      <c r="B21" s="4"/>
      <c r="C21" s="4"/>
      <c r="D21" s="4"/>
      <c r="E21" s="5"/>
      <c r="F21" s="4"/>
      <c r="G21" s="4"/>
      <c r="H21" s="6"/>
    </row>
    <row r="22" spans="1:8" ht="13.5">
      <c r="A22" s="15"/>
      <c r="B22" s="16"/>
      <c r="C22" s="16"/>
      <c r="D22" s="16"/>
      <c r="E22" s="16"/>
      <c r="F22" s="16"/>
      <c r="G22" s="16"/>
      <c r="H22" s="17"/>
    </row>
  </sheetData>
  <sheetProtection/>
  <mergeCells count="8">
    <mergeCell ref="F12:G12"/>
    <mergeCell ref="G16:H16"/>
    <mergeCell ref="G17:H17"/>
    <mergeCell ref="G18:H18"/>
    <mergeCell ref="A7:H7"/>
    <mergeCell ref="A8:H8"/>
    <mergeCell ref="C11:D11"/>
    <mergeCell ref="F11:G11"/>
  </mergeCells>
  <printOptions horizontalCentered="1"/>
  <pageMargins left="0.3937007874015748" right="0.3937007874015748" top="0.35433070866141736" bottom="0.3937007874015748" header="0.4330708661417323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85" zoomScaleSheetLayoutView="85" zoomScalePageLayoutView="0" workbookViewId="0" topLeftCell="A1">
      <selection activeCell="C20" sqref="C20"/>
    </sheetView>
  </sheetViews>
  <sheetFormatPr defaultColWidth="9.00390625" defaultRowHeight="13.5"/>
  <cols>
    <col min="2" max="2" width="45.125" style="0" customWidth="1"/>
    <col min="3" max="3" width="26.50390625" style="0" customWidth="1"/>
    <col min="4" max="4" width="53.75390625" style="0" customWidth="1"/>
  </cols>
  <sheetData>
    <row r="1" spans="1:4" ht="13.5">
      <c r="A1" s="24"/>
      <c r="D1" s="25"/>
    </row>
    <row r="2" spans="1:4" ht="13.5">
      <c r="A2" s="24"/>
      <c r="D2" s="25"/>
    </row>
    <row r="3" spans="1:4" ht="24">
      <c r="A3" s="270" t="s">
        <v>136</v>
      </c>
      <c r="B3" s="271"/>
      <c r="C3" s="271"/>
      <c r="D3" s="271"/>
    </row>
    <row r="4" spans="1:4" ht="30" customHeight="1" thickBot="1">
      <c r="A4" s="26"/>
      <c r="B4" s="27"/>
      <c r="C4" s="27"/>
      <c r="D4" s="27"/>
    </row>
    <row r="5" spans="1:4" ht="30" customHeight="1" thickBot="1">
      <c r="A5" s="28"/>
      <c r="B5" s="29" t="s">
        <v>5</v>
      </c>
      <c r="C5" s="30" t="s">
        <v>9</v>
      </c>
      <c r="D5" s="31" t="s">
        <v>4</v>
      </c>
    </row>
    <row r="6" spans="1:4" ht="39" customHeight="1">
      <c r="A6" s="32">
        <v>1</v>
      </c>
      <c r="B6" s="36" t="str">
        <f>'明細'!B7</f>
        <v>事務局運営費
</v>
      </c>
      <c r="C6" s="33">
        <f>'明細'!K16</f>
        <v>0</v>
      </c>
      <c r="D6" s="34"/>
    </row>
    <row r="7" spans="1:4" ht="39" customHeight="1">
      <c r="A7" s="35">
        <v>2</v>
      </c>
      <c r="B7" s="36" t="str">
        <f>'明細'!B17</f>
        <v>制作物</v>
      </c>
      <c r="C7" s="37">
        <f>'明細'!K21</f>
        <v>0</v>
      </c>
      <c r="D7" s="38"/>
    </row>
    <row r="8" spans="1:4" ht="39" customHeight="1">
      <c r="A8" s="39">
        <v>3</v>
      </c>
      <c r="B8" s="57" t="str">
        <f>'明細'!B22</f>
        <v>会場費</v>
      </c>
      <c r="C8" s="37">
        <f>'明細'!K30</f>
        <v>8484200</v>
      </c>
      <c r="D8" s="167" t="s">
        <v>125</v>
      </c>
    </row>
    <row r="9" spans="1:4" ht="39" customHeight="1">
      <c r="A9" s="39">
        <v>4</v>
      </c>
      <c r="B9" s="40" t="str">
        <f>'明細'!B31</f>
        <v>飲食費</v>
      </c>
      <c r="C9" s="37">
        <f>'明細'!K37</f>
        <v>4355000</v>
      </c>
      <c r="D9" s="167" t="s">
        <v>125</v>
      </c>
    </row>
    <row r="10" spans="1:4" ht="39" customHeight="1">
      <c r="A10" s="35">
        <v>5</v>
      </c>
      <c r="B10" s="80" t="str">
        <f>'明細'!B38</f>
        <v>映像・音響照明
・同時通訳機材</v>
      </c>
      <c r="C10" s="37">
        <f>'明細'!K51</f>
        <v>0</v>
      </c>
      <c r="D10" s="167" t="s">
        <v>126</v>
      </c>
    </row>
    <row r="11" spans="1:4" ht="39" customHeight="1">
      <c r="A11" s="35">
        <v>6</v>
      </c>
      <c r="B11" s="57" t="str">
        <f>'明細'!B52</f>
        <v>看板</v>
      </c>
      <c r="C11" s="56">
        <f>'明細'!K56</f>
        <v>0</v>
      </c>
      <c r="D11" s="167" t="s">
        <v>126</v>
      </c>
    </row>
    <row r="12" spans="1:4" ht="39" customHeight="1">
      <c r="A12" s="35">
        <v>7</v>
      </c>
      <c r="B12" s="57" t="str">
        <f>'明細'!B57</f>
        <v>JCCME事務局
</v>
      </c>
      <c r="C12" s="56">
        <f>'明細'!K64</f>
        <v>0</v>
      </c>
      <c r="D12" s="167" t="s">
        <v>126</v>
      </c>
    </row>
    <row r="13" spans="1:4" ht="39" customHeight="1">
      <c r="A13" s="35">
        <v>8</v>
      </c>
      <c r="B13" s="57" t="str">
        <f>'明細'!B65</f>
        <v>通訳費</v>
      </c>
      <c r="C13" s="56">
        <f>'明細'!K72</f>
        <v>0</v>
      </c>
      <c r="D13" s="38"/>
    </row>
    <row r="14" spans="1:4" ht="39" customHeight="1">
      <c r="A14" s="35">
        <v>9</v>
      </c>
      <c r="B14" s="57" t="str">
        <f>'明細'!B73</f>
        <v>滞在費</v>
      </c>
      <c r="C14" s="56">
        <f>'明細'!K76</f>
        <v>2947000</v>
      </c>
      <c r="D14" s="167" t="s">
        <v>125</v>
      </c>
    </row>
    <row r="15" spans="1:4" ht="39" customHeight="1">
      <c r="A15" s="35">
        <v>10</v>
      </c>
      <c r="B15" s="57" t="str">
        <f>'明細'!B77</f>
        <v>現地交通費</v>
      </c>
      <c r="C15" s="56">
        <f>'明細'!K79</f>
        <v>186000</v>
      </c>
      <c r="D15" s="167" t="s">
        <v>126</v>
      </c>
    </row>
    <row r="16" spans="1:4" ht="39" customHeight="1">
      <c r="A16" s="35">
        <v>11</v>
      </c>
      <c r="B16" s="57" t="str">
        <f>'明細'!B80</f>
        <v>人件費</v>
      </c>
      <c r="C16" s="56">
        <f>'明細'!K86</f>
        <v>0</v>
      </c>
      <c r="D16" s="38"/>
    </row>
    <row r="17" spans="1:4" ht="39" customHeight="1" thickBot="1">
      <c r="A17" s="35">
        <v>12</v>
      </c>
      <c r="B17" s="57" t="str">
        <f>'明細'!B87</f>
        <v>諸経費</v>
      </c>
      <c r="C17" s="56">
        <f>'明細'!K89</f>
        <v>100000</v>
      </c>
      <c r="D17" s="38"/>
    </row>
    <row r="18" spans="1:4" ht="39" customHeight="1" thickBot="1" thickTop="1">
      <c r="A18" s="272" t="s">
        <v>49</v>
      </c>
      <c r="B18" s="273"/>
      <c r="C18" s="41">
        <f>'明細'!K90</f>
        <v>16072200</v>
      </c>
      <c r="D18" s="42"/>
    </row>
    <row r="19" spans="1:4" ht="39" customHeight="1" thickBot="1">
      <c r="A19" s="268" t="s">
        <v>50</v>
      </c>
      <c r="B19" s="269"/>
      <c r="C19" s="43">
        <f>C18*0.1</f>
        <v>1607220</v>
      </c>
      <c r="D19" s="44" t="s">
        <v>51</v>
      </c>
    </row>
    <row r="20" spans="1:4" ht="39" customHeight="1" thickBot="1">
      <c r="A20" s="268" t="s">
        <v>122</v>
      </c>
      <c r="B20" s="274"/>
      <c r="C20" s="43">
        <f>SUM(C8:C12,C14:C15)</f>
        <v>15972200</v>
      </c>
      <c r="D20" s="44" t="s">
        <v>127</v>
      </c>
    </row>
    <row r="21" spans="1:4" ht="39" customHeight="1" thickBot="1">
      <c r="A21" s="268" t="s">
        <v>123</v>
      </c>
      <c r="B21" s="269"/>
      <c r="C21" s="43">
        <f>INT((SUM(C18:C19)-C20)*0.08)</f>
        <v>136577</v>
      </c>
      <c r="D21" s="45" t="s">
        <v>157</v>
      </c>
    </row>
    <row r="22" spans="1:4" ht="39" customHeight="1" thickBot="1">
      <c r="A22" s="268" t="s">
        <v>52</v>
      </c>
      <c r="B22" s="269"/>
      <c r="C22" s="46">
        <f>SUM(C18:C19)-C20+C21</f>
        <v>1843797</v>
      </c>
      <c r="D22" s="47" t="s">
        <v>124</v>
      </c>
    </row>
  </sheetData>
  <sheetProtection/>
  <mergeCells count="6">
    <mergeCell ref="A22:B22"/>
    <mergeCell ref="A3:D3"/>
    <mergeCell ref="A18:B18"/>
    <mergeCell ref="A19:B19"/>
    <mergeCell ref="A21:B21"/>
    <mergeCell ref="A20:B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view="pageBreakPreview" zoomScale="90" zoomScaleNormal="85" zoomScaleSheetLayoutView="90" workbookViewId="0" topLeftCell="C1">
      <selection activeCell="L43" sqref="L43"/>
    </sheetView>
  </sheetViews>
  <sheetFormatPr defaultColWidth="9.00390625" defaultRowHeight="13.5"/>
  <cols>
    <col min="1" max="1" width="5.125" style="52" bestFit="1" customWidth="1"/>
    <col min="2" max="2" width="17.75390625" style="53" customWidth="1"/>
    <col min="3" max="3" width="37.375" style="49" customWidth="1"/>
    <col min="4" max="4" width="5.50390625" style="52" bestFit="1" customWidth="1"/>
    <col min="5" max="5" width="12.75390625" style="49" customWidth="1"/>
    <col min="6" max="6" width="12.75390625" style="51" customWidth="1"/>
    <col min="7" max="7" width="6.75390625" style="49" customWidth="1"/>
    <col min="8" max="8" width="5.625" style="52" bestFit="1" customWidth="1"/>
    <col min="9" max="9" width="8.875" style="54" bestFit="1" customWidth="1"/>
    <col min="10" max="10" width="5.625" style="52" bestFit="1" customWidth="1"/>
    <col min="11" max="11" width="16.00390625" style="55" customWidth="1"/>
    <col min="12" max="12" width="58.875" style="49" customWidth="1"/>
    <col min="13" max="16384" width="9.00390625" style="49" customWidth="1"/>
  </cols>
  <sheetData>
    <row r="1" spans="1:12" ht="27.75" customHeight="1">
      <c r="A1" s="296" t="s">
        <v>134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26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0" customFormat="1" ht="15" customHeight="1">
      <c r="A3" s="102"/>
      <c r="B3" s="48"/>
      <c r="C3" s="48"/>
      <c r="D3" s="48"/>
      <c r="E3" s="48"/>
      <c r="F3" s="48"/>
      <c r="G3" s="299" t="s">
        <v>48</v>
      </c>
      <c r="H3" s="299"/>
      <c r="I3" s="175">
        <v>1</v>
      </c>
      <c r="J3" s="82" t="s">
        <v>73</v>
      </c>
      <c r="K3" s="83">
        <v>145</v>
      </c>
      <c r="L3" s="302" t="s">
        <v>161</v>
      </c>
    </row>
    <row r="4" spans="1:12" s="50" customFormat="1" ht="15" customHeight="1" thickBot="1">
      <c r="A4" s="102"/>
      <c r="B4" s="48"/>
      <c r="C4" s="48"/>
      <c r="D4" s="48"/>
      <c r="E4" s="48"/>
      <c r="F4" s="48"/>
      <c r="G4" s="299" t="s">
        <v>48</v>
      </c>
      <c r="H4" s="299"/>
      <c r="I4" s="176">
        <v>1</v>
      </c>
      <c r="J4" s="82" t="s">
        <v>73</v>
      </c>
      <c r="K4" s="83">
        <v>50</v>
      </c>
      <c r="L4" s="303"/>
    </row>
    <row r="5" spans="1:12" ht="20.25" customHeight="1">
      <c r="A5" s="306" t="s">
        <v>70</v>
      </c>
      <c r="B5" s="280" t="s">
        <v>5</v>
      </c>
      <c r="C5" s="282"/>
      <c r="D5" s="277" t="s">
        <v>0</v>
      </c>
      <c r="E5" s="278"/>
      <c r="F5" s="279"/>
      <c r="G5" s="280" t="s">
        <v>1</v>
      </c>
      <c r="H5" s="281"/>
      <c r="I5" s="281"/>
      <c r="J5" s="282"/>
      <c r="K5" s="284" t="s">
        <v>156</v>
      </c>
      <c r="L5" s="304" t="s">
        <v>4</v>
      </c>
    </row>
    <row r="6" spans="1:12" ht="20.25" customHeight="1" thickBot="1">
      <c r="A6" s="307"/>
      <c r="B6" s="275"/>
      <c r="C6" s="276"/>
      <c r="D6" s="275" t="s">
        <v>159</v>
      </c>
      <c r="E6" s="276"/>
      <c r="F6" s="203" t="s">
        <v>160</v>
      </c>
      <c r="G6" s="275"/>
      <c r="H6" s="283"/>
      <c r="I6" s="283"/>
      <c r="J6" s="276"/>
      <c r="K6" s="285"/>
      <c r="L6" s="305"/>
    </row>
    <row r="7" spans="1:12" ht="25.5" customHeight="1">
      <c r="A7" s="291">
        <v>1</v>
      </c>
      <c r="B7" s="297" t="s">
        <v>14</v>
      </c>
      <c r="C7" s="60" t="s">
        <v>11</v>
      </c>
      <c r="D7" s="187"/>
      <c r="E7" s="206"/>
      <c r="F7" s="61"/>
      <c r="G7" s="111"/>
      <c r="H7" s="119" t="s">
        <v>82</v>
      </c>
      <c r="I7" s="75"/>
      <c r="J7" s="119"/>
      <c r="K7" s="61">
        <f aca="true" t="shared" si="0" ref="K7:K14">F7*G7</f>
        <v>0</v>
      </c>
      <c r="L7" s="300" t="s">
        <v>166</v>
      </c>
    </row>
    <row r="8" spans="1:12" ht="25.5" customHeight="1">
      <c r="A8" s="291"/>
      <c r="B8" s="297"/>
      <c r="C8" s="60" t="s">
        <v>11</v>
      </c>
      <c r="D8" s="187"/>
      <c r="E8" s="206"/>
      <c r="F8" s="61"/>
      <c r="G8" s="110"/>
      <c r="H8" s="119" t="s">
        <v>82</v>
      </c>
      <c r="I8" s="75"/>
      <c r="J8" s="119"/>
      <c r="K8" s="61">
        <f t="shared" si="0"/>
        <v>0</v>
      </c>
      <c r="L8" s="300"/>
    </row>
    <row r="9" spans="1:12" ht="25.5" customHeight="1">
      <c r="A9" s="291"/>
      <c r="B9" s="297"/>
      <c r="C9" s="60" t="s">
        <v>11</v>
      </c>
      <c r="D9" s="187"/>
      <c r="E9" s="206"/>
      <c r="F9" s="61"/>
      <c r="G9" s="110"/>
      <c r="H9" s="119" t="s">
        <v>82</v>
      </c>
      <c r="I9" s="75"/>
      <c r="J9" s="119"/>
      <c r="K9" s="61">
        <f>F9*G9</f>
        <v>0</v>
      </c>
      <c r="L9" s="301"/>
    </row>
    <row r="10" spans="1:12" ht="25.5" customHeight="1">
      <c r="A10" s="291"/>
      <c r="B10" s="297"/>
      <c r="C10" s="62" t="s">
        <v>94</v>
      </c>
      <c r="D10" s="188"/>
      <c r="E10" s="207"/>
      <c r="F10" s="63"/>
      <c r="G10" s="110">
        <v>1</v>
      </c>
      <c r="H10" s="120" t="s">
        <v>2</v>
      </c>
      <c r="I10" s="64"/>
      <c r="J10" s="120"/>
      <c r="K10" s="61">
        <f t="shared" si="0"/>
        <v>0</v>
      </c>
      <c r="L10" s="138" t="s">
        <v>121</v>
      </c>
    </row>
    <row r="11" spans="1:12" ht="25.5" customHeight="1">
      <c r="A11" s="291"/>
      <c r="B11" s="297"/>
      <c r="C11" s="60" t="s">
        <v>59</v>
      </c>
      <c r="D11" s="187"/>
      <c r="E11" s="206"/>
      <c r="F11" s="61"/>
      <c r="G11" s="110">
        <v>1</v>
      </c>
      <c r="H11" s="120" t="s">
        <v>2</v>
      </c>
      <c r="I11" s="64"/>
      <c r="J11" s="120"/>
      <c r="K11" s="61">
        <f t="shared" si="0"/>
        <v>0</v>
      </c>
      <c r="L11" s="155" t="s">
        <v>120</v>
      </c>
    </row>
    <row r="12" spans="1:12" ht="25.5" customHeight="1">
      <c r="A12" s="291"/>
      <c r="B12" s="297"/>
      <c r="C12" s="62" t="s">
        <v>37</v>
      </c>
      <c r="D12" s="188"/>
      <c r="E12" s="207"/>
      <c r="F12" s="63"/>
      <c r="G12" s="110">
        <v>150</v>
      </c>
      <c r="H12" s="120" t="s">
        <v>7</v>
      </c>
      <c r="I12" s="64"/>
      <c r="J12" s="120"/>
      <c r="K12" s="61">
        <f>F12*G12</f>
        <v>0</v>
      </c>
      <c r="L12" s="59" t="s">
        <v>71</v>
      </c>
    </row>
    <row r="13" spans="1:12" ht="25.5" customHeight="1">
      <c r="A13" s="291"/>
      <c r="B13" s="297"/>
      <c r="C13" s="60" t="s">
        <v>20</v>
      </c>
      <c r="D13" s="187"/>
      <c r="E13" s="206"/>
      <c r="F13" s="61"/>
      <c r="G13" s="111">
        <v>150</v>
      </c>
      <c r="H13" s="119" t="s">
        <v>7</v>
      </c>
      <c r="I13" s="65"/>
      <c r="J13" s="123"/>
      <c r="K13" s="61">
        <f t="shared" si="0"/>
        <v>0</v>
      </c>
      <c r="L13" s="58" t="s">
        <v>117</v>
      </c>
    </row>
    <row r="14" spans="1:12" ht="25.5" customHeight="1">
      <c r="A14" s="291"/>
      <c r="B14" s="297"/>
      <c r="C14" s="62" t="s">
        <v>38</v>
      </c>
      <c r="D14" s="188"/>
      <c r="E14" s="207"/>
      <c r="F14" s="63"/>
      <c r="G14" s="110">
        <v>1</v>
      </c>
      <c r="H14" s="120" t="s">
        <v>2</v>
      </c>
      <c r="I14" s="64"/>
      <c r="J14" s="120"/>
      <c r="K14" s="61">
        <f t="shared" si="0"/>
        <v>0</v>
      </c>
      <c r="L14" s="139" t="s">
        <v>39</v>
      </c>
    </row>
    <row r="15" spans="1:12" ht="25.5" customHeight="1">
      <c r="A15" s="291"/>
      <c r="B15" s="297"/>
      <c r="C15" s="66" t="s">
        <v>8</v>
      </c>
      <c r="D15" s="189"/>
      <c r="E15" s="208"/>
      <c r="F15" s="67"/>
      <c r="G15" s="112"/>
      <c r="H15" s="121"/>
      <c r="I15" s="68"/>
      <c r="J15" s="121"/>
      <c r="K15" s="67">
        <f>F15*G15*I15</f>
        <v>0</v>
      </c>
      <c r="L15" s="140" t="s">
        <v>12</v>
      </c>
    </row>
    <row r="16" spans="1:12" ht="25.5" customHeight="1">
      <c r="A16" s="292"/>
      <c r="B16" s="298"/>
      <c r="C16" s="89" t="s">
        <v>9</v>
      </c>
      <c r="D16" s="184"/>
      <c r="E16" s="209"/>
      <c r="F16" s="72"/>
      <c r="G16" s="113"/>
      <c r="H16" s="122"/>
      <c r="I16" s="73"/>
      <c r="J16" s="122"/>
      <c r="K16" s="90">
        <f>SUM(K7:K15)</f>
        <v>0</v>
      </c>
      <c r="L16" s="141"/>
    </row>
    <row r="17" spans="1:12" ht="25.5" customHeight="1">
      <c r="A17" s="290">
        <v>2</v>
      </c>
      <c r="B17" s="308" t="s">
        <v>21</v>
      </c>
      <c r="C17" s="69" t="s">
        <v>22</v>
      </c>
      <c r="D17" s="190"/>
      <c r="E17" s="210"/>
      <c r="F17" s="70"/>
      <c r="G17" s="114">
        <v>1</v>
      </c>
      <c r="H17" s="123" t="s">
        <v>2</v>
      </c>
      <c r="I17" s="65"/>
      <c r="J17" s="123"/>
      <c r="K17" s="61">
        <f>F17*G17</f>
        <v>0</v>
      </c>
      <c r="L17" s="139" t="s">
        <v>40</v>
      </c>
    </row>
    <row r="18" spans="1:12" ht="25.5" customHeight="1">
      <c r="A18" s="291"/>
      <c r="B18" s="297"/>
      <c r="C18" s="69" t="s">
        <v>63</v>
      </c>
      <c r="D18" s="190"/>
      <c r="E18" s="210"/>
      <c r="F18" s="70"/>
      <c r="G18" s="114">
        <v>50</v>
      </c>
      <c r="H18" s="123" t="s">
        <v>23</v>
      </c>
      <c r="I18" s="65"/>
      <c r="J18" s="123"/>
      <c r="K18" s="61">
        <f>F18*G18</f>
        <v>0</v>
      </c>
      <c r="L18" s="139" t="s">
        <v>24</v>
      </c>
    </row>
    <row r="19" spans="1:12" s="50" customFormat="1" ht="25.5" customHeight="1">
      <c r="A19" s="291"/>
      <c r="B19" s="297"/>
      <c r="C19" s="62" t="s">
        <v>64</v>
      </c>
      <c r="D19" s="188"/>
      <c r="E19" s="207"/>
      <c r="F19" s="63"/>
      <c r="G19" s="110">
        <v>100</v>
      </c>
      <c r="H19" s="120" t="s">
        <v>23</v>
      </c>
      <c r="I19" s="64"/>
      <c r="J19" s="120"/>
      <c r="K19" s="63">
        <f>F19*G19</f>
        <v>0</v>
      </c>
      <c r="L19" s="142" t="s">
        <v>58</v>
      </c>
    </row>
    <row r="20" spans="1:12" s="50" customFormat="1" ht="25.5" customHeight="1">
      <c r="A20" s="291"/>
      <c r="B20" s="297"/>
      <c r="C20" s="71" t="s">
        <v>8</v>
      </c>
      <c r="D20" s="184"/>
      <c r="E20" s="211"/>
      <c r="F20" s="72"/>
      <c r="G20" s="113"/>
      <c r="H20" s="122"/>
      <c r="I20" s="73"/>
      <c r="J20" s="122"/>
      <c r="K20" s="72">
        <f>F20*G20*I20</f>
        <v>0</v>
      </c>
      <c r="L20" s="143" t="s">
        <v>12</v>
      </c>
    </row>
    <row r="21" spans="1:12" ht="25.5" customHeight="1">
      <c r="A21" s="292"/>
      <c r="B21" s="298"/>
      <c r="C21" s="91" t="s">
        <v>9</v>
      </c>
      <c r="D21" s="92"/>
      <c r="E21" s="212"/>
      <c r="F21" s="170"/>
      <c r="G21" s="115"/>
      <c r="H21" s="124"/>
      <c r="I21" s="93"/>
      <c r="J21" s="124"/>
      <c r="K21" s="94">
        <f>SUM(K17:K20)</f>
        <v>0</v>
      </c>
      <c r="L21" s="144"/>
    </row>
    <row r="22" spans="1:12" ht="25.5" customHeight="1">
      <c r="A22" s="290">
        <v>3</v>
      </c>
      <c r="B22" s="295" t="s">
        <v>90</v>
      </c>
      <c r="C22" s="84" t="s">
        <v>85</v>
      </c>
      <c r="D22" s="191" t="s">
        <v>158</v>
      </c>
      <c r="E22" s="226">
        <v>0</v>
      </c>
      <c r="F22" s="227">
        <f aca="true" t="shared" si="1" ref="F22:F28">ROUNDUP(E22*$K$4,-2)</f>
        <v>0</v>
      </c>
      <c r="G22" s="228">
        <v>1</v>
      </c>
      <c r="H22" s="229" t="s">
        <v>13</v>
      </c>
      <c r="I22" s="230">
        <v>8</v>
      </c>
      <c r="J22" s="229" t="s">
        <v>15</v>
      </c>
      <c r="K22" s="204">
        <f aca="true" t="shared" si="2" ref="K22:K29">F22*G22*I22</f>
        <v>0</v>
      </c>
      <c r="L22" s="231" t="s">
        <v>140</v>
      </c>
    </row>
    <row r="23" spans="1:12" ht="25.5" customHeight="1">
      <c r="A23" s="291"/>
      <c r="B23" s="293"/>
      <c r="C23" s="87" t="s">
        <v>100</v>
      </c>
      <c r="D23" s="192" t="s">
        <v>158</v>
      </c>
      <c r="E23" s="225">
        <v>27140</v>
      </c>
      <c r="F23" s="199">
        <f t="shared" si="1"/>
        <v>1357000</v>
      </c>
      <c r="G23" s="232">
        <v>1</v>
      </c>
      <c r="H23" s="233" t="s">
        <v>13</v>
      </c>
      <c r="I23" s="234">
        <v>1</v>
      </c>
      <c r="J23" s="233" t="s">
        <v>15</v>
      </c>
      <c r="K23" s="205">
        <f t="shared" si="2"/>
        <v>1357000</v>
      </c>
      <c r="L23" s="235" t="s">
        <v>143</v>
      </c>
    </row>
    <row r="24" spans="1:12" ht="25.5" customHeight="1">
      <c r="A24" s="291"/>
      <c r="B24" s="293"/>
      <c r="C24" s="87" t="s">
        <v>100</v>
      </c>
      <c r="D24" s="192" t="s">
        <v>158</v>
      </c>
      <c r="E24" s="225">
        <v>0</v>
      </c>
      <c r="F24" s="199">
        <f t="shared" si="1"/>
        <v>0</v>
      </c>
      <c r="G24" s="232">
        <v>1</v>
      </c>
      <c r="H24" s="233" t="s">
        <v>13</v>
      </c>
      <c r="I24" s="234">
        <v>2</v>
      </c>
      <c r="J24" s="233" t="s">
        <v>15</v>
      </c>
      <c r="K24" s="205">
        <f t="shared" si="2"/>
        <v>0</v>
      </c>
      <c r="L24" s="235" t="s">
        <v>144</v>
      </c>
    </row>
    <row r="25" spans="1:12" ht="25.5" customHeight="1">
      <c r="A25" s="291"/>
      <c r="B25" s="293"/>
      <c r="C25" s="87" t="s">
        <v>139</v>
      </c>
      <c r="D25" s="192" t="s">
        <v>158</v>
      </c>
      <c r="E25" s="225">
        <v>944</v>
      </c>
      <c r="F25" s="199">
        <f t="shared" si="1"/>
        <v>47200</v>
      </c>
      <c r="G25" s="232">
        <v>1</v>
      </c>
      <c r="H25" s="233" t="s">
        <v>13</v>
      </c>
      <c r="I25" s="234">
        <v>1</v>
      </c>
      <c r="J25" s="233" t="s">
        <v>15</v>
      </c>
      <c r="K25" s="205">
        <f t="shared" si="2"/>
        <v>47200</v>
      </c>
      <c r="L25" s="239" t="s">
        <v>145</v>
      </c>
    </row>
    <row r="26" spans="1:12" ht="25.5" customHeight="1">
      <c r="A26" s="291"/>
      <c r="B26" s="293"/>
      <c r="C26" s="87" t="s">
        <v>86</v>
      </c>
      <c r="D26" s="192" t="s">
        <v>158</v>
      </c>
      <c r="E26" s="225">
        <v>0</v>
      </c>
      <c r="F26" s="199">
        <f t="shared" si="1"/>
        <v>0</v>
      </c>
      <c r="G26" s="232">
        <v>1</v>
      </c>
      <c r="H26" s="233" t="s">
        <v>88</v>
      </c>
      <c r="I26" s="234">
        <v>2</v>
      </c>
      <c r="J26" s="233" t="s">
        <v>88</v>
      </c>
      <c r="K26" s="205">
        <f t="shared" si="2"/>
        <v>0</v>
      </c>
      <c r="L26" s="235" t="s">
        <v>144</v>
      </c>
    </row>
    <row r="27" spans="1:12" ht="25.5" customHeight="1">
      <c r="A27" s="291"/>
      <c r="B27" s="293"/>
      <c r="C27" s="87" t="s">
        <v>87</v>
      </c>
      <c r="D27" s="192" t="s">
        <v>158</v>
      </c>
      <c r="E27" s="225">
        <v>0</v>
      </c>
      <c r="F27" s="199">
        <f t="shared" si="1"/>
        <v>0</v>
      </c>
      <c r="G27" s="236">
        <v>1</v>
      </c>
      <c r="H27" s="237" t="s">
        <v>88</v>
      </c>
      <c r="I27" s="234">
        <v>1</v>
      </c>
      <c r="J27" s="233" t="s">
        <v>88</v>
      </c>
      <c r="K27" s="205">
        <f t="shared" si="2"/>
        <v>0</v>
      </c>
      <c r="L27" s="238" t="s">
        <v>141</v>
      </c>
    </row>
    <row r="28" spans="1:12" ht="25.5" customHeight="1">
      <c r="A28" s="291"/>
      <c r="B28" s="293"/>
      <c r="C28" s="87" t="s">
        <v>128</v>
      </c>
      <c r="D28" s="192" t="s">
        <v>158</v>
      </c>
      <c r="E28" s="225">
        <v>236</v>
      </c>
      <c r="F28" s="199">
        <f t="shared" si="1"/>
        <v>11800</v>
      </c>
      <c r="G28" s="236">
        <v>300</v>
      </c>
      <c r="H28" s="237" t="s">
        <v>99</v>
      </c>
      <c r="I28" s="234">
        <v>2</v>
      </c>
      <c r="J28" s="233" t="s">
        <v>13</v>
      </c>
      <c r="K28" s="205">
        <f t="shared" si="2"/>
        <v>7080000</v>
      </c>
      <c r="L28" s="238" t="s">
        <v>142</v>
      </c>
    </row>
    <row r="29" spans="1:12" ht="25.5" customHeight="1">
      <c r="A29" s="291"/>
      <c r="B29" s="293"/>
      <c r="C29" s="106" t="s">
        <v>8</v>
      </c>
      <c r="D29" s="193"/>
      <c r="E29" s="202"/>
      <c r="F29" s="200"/>
      <c r="G29" s="168"/>
      <c r="H29" s="169"/>
      <c r="I29" s="85"/>
      <c r="J29" s="125"/>
      <c r="K29" s="107">
        <f t="shared" si="2"/>
        <v>0</v>
      </c>
      <c r="L29" s="145" t="s">
        <v>167</v>
      </c>
    </row>
    <row r="30" spans="1:12" ht="25.5" customHeight="1">
      <c r="A30" s="292"/>
      <c r="B30" s="294"/>
      <c r="C30" s="129" t="s">
        <v>9</v>
      </c>
      <c r="D30" s="185"/>
      <c r="E30" s="213"/>
      <c r="F30" s="172"/>
      <c r="G30" s="115"/>
      <c r="H30" s="124"/>
      <c r="I30" s="108"/>
      <c r="J30" s="135"/>
      <c r="K30" s="109">
        <f>SUM(K22:K29)</f>
        <v>8484200</v>
      </c>
      <c r="L30" s="146"/>
    </row>
    <row r="31" spans="1:12" ht="25.5" customHeight="1">
      <c r="A31" s="290">
        <v>4</v>
      </c>
      <c r="B31" s="295" t="s">
        <v>91</v>
      </c>
      <c r="C31" s="106" t="s">
        <v>92</v>
      </c>
      <c r="D31" s="201" t="s">
        <v>158</v>
      </c>
      <c r="E31" s="202">
        <v>0</v>
      </c>
      <c r="F31" s="244">
        <f>ROUNDUP(E31*$K$4,-2)</f>
        <v>0</v>
      </c>
      <c r="G31" s="168">
        <v>300</v>
      </c>
      <c r="H31" s="169" t="s">
        <v>93</v>
      </c>
      <c r="I31" s="240">
        <v>4</v>
      </c>
      <c r="J31" s="241" t="s">
        <v>88</v>
      </c>
      <c r="K31" s="204">
        <f aca="true" t="shared" si="3" ref="K31:K36">F31*G31*I31</f>
        <v>0</v>
      </c>
      <c r="L31" s="177" t="s">
        <v>137</v>
      </c>
    </row>
    <row r="32" spans="1:12" ht="25.5" customHeight="1">
      <c r="A32" s="291"/>
      <c r="B32" s="293"/>
      <c r="C32" s="87" t="s">
        <v>95</v>
      </c>
      <c r="D32" s="192" t="s">
        <v>158</v>
      </c>
      <c r="E32" s="225">
        <v>0</v>
      </c>
      <c r="F32" s="199">
        <f>ROUNDUP(E32*$K$4,-2)</f>
        <v>0</v>
      </c>
      <c r="G32" s="110">
        <v>300</v>
      </c>
      <c r="H32" s="120" t="s">
        <v>99</v>
      </c>
      <c r="I32" s="242">
        <v>2</v>
      </c>
      <c r="J32" s="243" t="s">
        <v>88</v>
      </c>
      <c r="K32" s="205">
        <f t="shared" si="3"/>
        <v>0</v>
      </c>
      <c r="L32" s="177" t="s">
        <v>137</v>
      </c>
    </row>
    <row r="33" spans="1:12" ht="25.5" customHeight="1">
      <c r="A33" s="291"/>
      <c r="B33" s="293"/>
      <c r="C33" s="87" t="s">
        <v>96</v>
      </c>
      <c r="D33" s="192" t="s">
        <v>158</v>
      </c>
      <c r="E33" s="225">
        <v>0</v>
      </c>
      <c r="F33" s="199">
        <f>ROUNDUP(E33*$K$4,-2)</f>
        <v>0</v>
      </c>
      <c r="G33" s="110">
        <v>300</v>
      </c>
      <c r="H33" s="120" t="s">
        <v>99</v>
      </c>
      <c r="I33" s="242">
        <v>2</v>
      </c>
      <c r="J33" s="243" t="s">
        <v>88</v>
      </c>
      <c r="K33" s="205">
        <f t="shared" si="3"/>
        <v>0</v>
      </c>
      <c r="L33" s="177" t="s">
        <v>137</v>
      </c>
    </row>
    <row r="34" spans="1:12" ht="25.5" customHeight="1">
      <c r="A34" s="291"/>
      <c r="B34" s="293"/>
      <c r="C34" s="87" t="s">
        <v>98</v>
      </c>
      <c r="D34" s="192" t="s">
        <v>158</v>
      </c>
      <c r="E34" s="246">
        <v>224.2</v>
      </c>
      <c r="F34" s="247">
        <f>ROUNDUP(E34*$K$4,-2)</f>
        <v>11300</v>
      </c>
      <c r="G34" s="236">
        <v>250</v>
      </c>
      <c r="H34" s="237" t="s">
        <v>99</v>
      </c>
      <c r="I34" s="242">
        <v>1</v>
      </c>
      <c r="J34" s="243" t="s">
        <v>88</v>
      </c>
      <c r="K34" s="205">
        <f t="shared" si="3"/>
        <v>2825000</v>
      </c>
      <c r="L34" s="245" t="s">
        <v>151</v>
      </c>
    </row>
    <row r="35" spans="1:12" ht="25.5" customHeight="1">
      <c r="A35" s="291"/>
      <c r="B35" s="293"/>
      <c r="C35" s="87" t="s">
        <v>97</v>
      </c>
      <c r="D35" s="192" t="s">
        <v>158</v>
      </c>
      <c r="E35" s="246">
        <v>100.3</v>
      </c>
      <c r="F35" s="247">
        <f>ROUNDUP(E35*$K$4,-2)</f>
        <v>5100</v>
      </c>
      <c r="G35" s="236">
        <v>300</v>
      </c>
      <c r="H35" s="237" t="s">
        <v>99</v>
      </c>
      <c r="I35" s="242">
        <v>1</v>
      </c>
      <c r="J35" s="243" t="s">
        <v>88</v>
      </c>
      <c r="K35" s="205">
        <f t="shared" si="3"/>
        <v>1530000</v>
      </c>
      <c r="L35" s="245" t="s">
        <v>152</v>
      </c>
    </row>
    <row r="36" spans="1:12" ht="25.5" customHeight="1">
      <c r="A36" s="291"/>
      <c r="B36" s="293"/>
      <c r="C36" s="131" t="s">
        <v>8</v>
      </c>
      <c r="D36" s="194"/>
      <c r="E36" s="214"/>
      <c r="F36" s="173"/>
      <c r="G36" s="111"/>
      <c r="H36" s="119"/>
      <c r="I36" s="86"/>
      <c r="J36" s="126"/>
      <c r="K36" s="130">
        <f t="shared" si="3"/>
        <v>0</v>
      </c>
      <c r="L36" s="145" t="s">
        <v>89</v>
      </c>
    </row>
    <row r="37" spans="1:12" ht="25.5" customHeight="1">
      <c r="A37" s="292"/>
      <c r="B37" s="294"/>
      <c r="C37" s="91" t="s">
        <v>9</v>
      </c>
      <c r="D37" s="92"/>
      <c r="E37" s="212"/>
      <c r="F37" s="170"/>
      <c r="G37" s="115"/>
      <c r="H37" s="124"/>
      <c r="I37" s="93"/>
      <c r="J37" s="124"/>
      <c r="K37" s="103">
        <f>SUM(K31:K36)</f>
        <v>4355000</v>
      </c>
      <c r="L37" s="147"/>
    </row>
    <row r="38" spans="1:12" ht="25.5" customHeight="1">
      <c r="A38" s="290">
        <v>5</v>
      </c>
      <c r="B38" s="308" t="s">
        <v>72</v>
      </c>
      <c r="C38" s="181" t="s">
        <v>60</v>
      </c>
      <c r="D38" s="195"/>
      <c r="E38" s="215"/>
      <c r="F38" s="78"/>
      <c r="G38" s="117"/>
      <c r="H38" s="127" t="s">
        <v>10</v>
      </c>
      <c r="I38" s="79">
        <v>2</v>
      </c>
      <c r="J38" s="128" t="s">
        <v>15</v>
      </c>
      <c r="K38" s="204">
        <f>F38*G38*I38</f>
        <v>0</v>
      </c>
      <c r="L38" s="148" t="s">
        <v>65</v>
      </c>
    </row>
    <row r="39" spans="1:12" ht="25.5" customHeight="1">
      <c r="A39" s="291"/>
      <c r="B39" s="297"/>
      <c r="C39" s="74" t="s">
        <v>81</v>
      </c>
      <c r="D39" s="188"/>
      <c r="E39" s="207"/>
      <c r="F39" s="171"/>
      <c r="G39" s="110">
        <v>1</v>
      </c>
      <c r="H39" s="120" t="s">
        <v>2</v>
      </c>
      <c r="I39" s="75">
        <v>2</v>
      </c>
      <c r="J39" s="119" t="s">
        <v>13</v>
      </c>
      <c r="K39" s="205">
        <f>F39*G39*I39</f>
        <v>0</v>
      </c>
      <c r="L39" s="138" t="s">
        <v>129</v>
      </c>
    </row>
    <row r="40" spans="1:12" ht="25.5" customHeight="1">
      <c r="A40" s="291"/>
      <c r="B40" s="297"/>
      <c r="C40" s="74" t="s">
        <v>80</v>
      </c>
      <c r="D40" s="188"/>
      <c r="E40" s="207"/>
      <c r="F40" s="171"/>
      <c r="G40" s="110">
        <v>1</v>
      </c>
      <c r="H40" s="120" t="s">
        <v>2</v>
      </c>
      <c r="I40" s="64"/>
      <c r="J40" s="120"/>
      <c r="K40" s="205">
        <f aca="true" t="shared" si="4" ref="K40:K49">F40*G40*I40</f>
        <v>0</v>
      </c>
      <c r="L40" s="152" t="s">
        <v>168</v>
      </c>
    </row>
    <row r="41" spans="1:12" ht="25.5" customHeight="1">
      <c r="A41" s="291"/>
      <c r="B41" s="297"/>
      <c r="C41" s="62" t="s">
        <v>53</v>
      </c>
      <c r="D41" s="187"/>
      <c r="E41" s="216"/>
      <c r="F41" s="61"/>
      <c r="G41" s="110">
        <v>1</v>
      </c>
      <c r="H41" s="120" t="s">
        <v>2</v>
      </c>
      <c r="I41" s="64"/>
      <c r="J41" s="120"/>
      <c r="K41" s="205">
        <f t="shared" si="4"/>
        <v>0</v>
      </c>
      <c r="L41" s="149"/>
    </row>
    <row r="42" spans="1:12" ht="25.5" customHeight="1">
      <c r="A42" s="291"/>
      <c r="B42" s="297"/>
      <c r="C42" s="74" t="s">
        <v>43</v>
      </c>
      <c r="D42" s="188"/>
      <c r="E42" s="217"/>
      <c r="F42" s="171"/>
      <c r="G42" s="110">
        <v>7</v>
      </c>
      <c r="H42" s="120" t="s">
        <v>25</v>
      </c>
      <c r="I42" s="64">
        <v>2</v>
      </c>
      <c r="J42" s="120" t="s">
        <v>13</v>
      </c>
      <c r="K42" s="205">
        <f t="shared" si="4"/>
        <v>0</v>
      </c>
      <c r="L42" s="149" t="s">
        <v>61</v>
      </c>
    </row>
    <row r="43" spans="1:12" ht="25.5" customHeight="1">
      <c r="A43" s="291"/>
      <c r="B43" s="297"/>
      <c r="C43" s="74" t="s">
        <v>44</v>
      </c>
      <c r="D43" s="188"/>
      <c r="E43" s="217"/>
      <c r="F43" s="171"/>
      <c r="G43" s="110">
        <v>4</v>
      </c>
      <c r="H43" s="120" t="s">
        <v>25</v>
      </c>
      <c r="I43" s="64">
        <v>2</v>
      </c>
      <c r="J43" s="120" t="s">
        <v>15</v>
      </c>
      <c r="K43" s="205">
        <f t="shared" si="4"/>
        <v>0</v>
      </c>
      <c r="L43" s="149" t="s">
        <v>66</v>
      </c>
    </row>
    <row r="44" spans="1:12" ht="25.5" customHeight="1">
      <c r="A44" s="291"/>
      <c r="B44" s="297"/>
      <c r="C44" s="182" t="s">
        <v>45</v>
      </c>
      <c r="D44" s="196"/>
      <c r="E44" s="218"/>
      <c r="F44" s="171"/>
      <c r="G44" s="110">
        <v>4</v>
      </c>
      <c r="H44" s="120" t="s">
        <v>25</v>
      </c>
      <c r="I44" s="64">
        <v>2</v>
      </c>
      <c r="J44" s="120" t="s">
        <v>13</v>
      </c>
      <c r="K44" s="205">
        <f t="shared" si="4"/>
        <v>0</v>
      </c>
      <c r="L44" s="149" t="s">
        <v>62</v>
      </c>
    </row>
    <row r="45" spans="1:12" ht="25.5" customHeight="1">
      <c r="A45" s="291"/>
      <c r="B45" s="297"/>
      <c r="C45" s="74" t="s">
        <v>46</v>
      </c>
      <c r="D45" s="190"/>
      <c r="E45" s="210"/>
      <c r="F45" s="70"/>
      <c r="G45" s="110">
        <v>1</v>
      </c>
      <c r="H45" s="120" t="s">
        <v>2</v>
      </c>
      <c r="I45" s="75">
        <v>2</v>
      </c>
      <c r="J45" s="119" t="s">
        <v>13</v>
      </c>
      <c r="K45" s="205">
        <f t="shared" si="4"/>
        <v>0</v>
      </c>
      <c r="L45" s="138" t="s">
        <v>69</v>
      </c>
    </row>
    <row r="46" spans="1:12" ht="25.5" customHeight="1">
      <c r="A46" s="291"/>
      <c r="B46" s="297"/>
      <c r="C46" s="74" t="s">
        <v>47</v>
      </c>
      <c r="D46" s="190"/>
      <c r="E46" s="219"/>
      <c r="F46" s="70"/>
      <c r="G46" s="110">
        <v>1</v>
      </c>
      <c r="H46" s="120" t="s">
        <v>10</v>
      </c>
      <c r="I46" s="64">
        <v>2</v>
      </c>
      <c r="J46" s="120" t="s">
        <v>13</v>
      </c>
      <c r="K46" s="205">
        <f t="shared" si="4"/>
        <v>0</v>
      </c>
      <c r="L46" s="149" t="s">
        <v>65</v>
      </c>
    </row>
    <row r="47" spans="1:12" ht="25.5" customHeight="1">
      <c r="A47" s="291"/>
      <c r="B47" s="297"/>
      <c r="C47" s="74" t="s">
        <v>54</v>
      </c>
      <c r="D47" s="190"/>
      <c r="E47" s="219"/>
      <c r="F47" s="70"/>
      <c r="G47" s="110">
        <v>1</v>
      </c>
      <c r="H47" s="120" t="s">
        <v>2</v>
      </c>
      <c r="I47" s="64"/>
      <c r="J47" s="120"/>
      <c r="K47" s="205">
        <f t="shared" si="4"/>
        <v>0</v>
      </c>
      <c r="L47" s="150"/>
    </row>
    <row r="48" spans="1:12" ht="25.5" customHeight="1">
      <c r="A48" s="291"/>
      <c r="B48" s="297"/>
      <c r="C48" s="74" t="s">
        <v>27</v>
      </c>
      <c r="D48" s="188"/>
      <c r="E48" s="217"/>
      <c r="F48" s="171"/>
      <c r="G48" s="110">
        <v>1</v>
      </c>
      <c r="H48" s="120" t="s">
        <v>2</v>
      </c>
      <c r="I48" s="64">
        <v>2</v>
      </c>
      <c r="J48" s="120" t="s">
        <v>13</v>
      </c>
      <c r="K48" s="205">
        <f t="shared" si="4"/>
        <v>0</v>
      </c>
      <c r="L48" s="138" t="s">
        <v>77</v>
      </c>
    </row>
    <row r="49" spans="1:12" ht="25.5" customHeight="1">
      <c r="A49" s="291"/>
      <c r="B49" s="297"/>
      <c r="C49" s="74" t="s">
        <v>28</v>
      </c>
      <c r="D49" s="190"/>
      <c r="E49" s="219"/>
      <c r="F49" s="70"/>
      <c r="G49" s="110"/>
      <c r="H49" s="120" t="s">
        <v>10</v>
      </c>
      <c r="I49" s="64">
        <v>2</v>
      </c>
      <c r="J49" s="120" t="s">
        <v>15</v>
      </c>
      <c r="K49" s="205">
        <f t="shared" si="4"/>
        <v>0</v>
      </c>
      <c r="L49" s="149" t="s">
        <v>65</v>
      </c>
    </row>
    <row r="50" spans="1:12" ht="25.5" customHeight="1">
      <c r="A50" s="291"/>
      <c r="B50" s="297"/>
      <c r="C50" s="66" t="s">
        <v>8</v>
      </c>
      <c r="D50" s="189"/>
      <c r="E50" s="220"/>
      <c r="F50" s="67"/>
      <c r="G50" s="112"/>
      <c r="H50" s="121"/>
      <c r="I50" s="68"/>
      <c r="J50" s="121"/>
      <c r="K50" s="130">
        <f>F50*G50*I50</f>
        <v>0</v>
      </c>
      <c r="L50" s="151" t="s">
        <v>12</v>
      </c>
    </row>
    <row r="51" spans="1:12" ht="25.5" customHeight="1">
      <c r="A51" s="291"/>
      <c r="B51" s="297"/>
      <c r="C51" s="91" t="s">
        <v>9</v>
      </c>
      <c r="D51" s="92"/>
      <c r="E51" s="212"/>
      <c r="F51" s="170"/>
      <c r="G51" s="115"/>
      <c r="H51" s="124"/>
      <c r="I51" s="93"/>
      <c r="J51" s="124"/>
      <c r="K51" s="101">
        <f>SUM(K38:K50)</f>
        <v>0</v>
      </c>
      <c r="L51" s="144"/>
    </row>
    <row r="52" spans="1:12" ht="25.5" customHeight="1">
      <c r="A52" s="290">
        <v>6</v>
      </c>
      <c r="B52" s="295" t="s">
        <v>56</v>
      </c>
      <c r="C52" s="74" t="s">
        <v>67</v>
      </c>
      <c r="D52" s="187"/>
      <c r="E52" s="206"/>
      <c r="F52" s="78"/>
      <c r="G52" s="110">
        <v>1</v>
      </c>
      <c r="H52" s="120" t="s">
        <v>33</v>
      </c>
      <c r="I52" s="64"/>
      <c r="J52" s="120"/>
      <c r="K52" s="204">
        <f>F52*G52*I52</f>
        <v>0</v>
      </c>
      <c r="L52" s="152" t="s">
        <v>133</v>
      </c>
    </row>
    <row r="53" spans="1:12" ht="25.5" customHeight="1">
      <c r="A53" s="291"/>
      <c r="B53" s="293"/>
      <c r="C53" s="74" t="s">
        <v>34</v>
      </c>
      <c r="D53" s="188"/>
      <c r="E53" s="207"/>
      <c r="F53" s="63"/>
      <c r="G53" s="110">
        <v>5</v>
      </c>
      <c r="H53" s="120" t="s">
        <v>33</v>
      </c>
      <c r="I53" s="64"/>
      <c r="J53" s="120"/>
      <c r="K53" s="205">
        <f>F53*G53*I53</f>
        <v>0</v>
      </c>
      <c r="L53" s="59" t="s">
        <v>104</v>
      </c>
    </row>
    <row r="54" spans="1:12" ht="25.5" customHeight="1">
      <c r="A54" s="291"/>
      <c r="B54" s="293"/>
      <c r="C54" s="69" t="s">
        <v>57</v>
      </c>
      <c r="D54" s="190"/>
      <c r="E54" s="210"/>
      <c r="F54" s="70"/>
      <c r="G54" s="114">
        <v>1</v>
      </c>
      <c r="H54" s="123" t="s">
        <v>2</v>
      </c>
      <c r="I54" s="65"/>
      <c r="J54" s="123"/>
      <c r="K54" s="205">
        <f>F54*G54*I54</f>
        <v>0</v>
      </c>
      <c r="L54" s="150"/>
    </row>
    <row r="55" spans="1:12" ht="25.5" customHeight="1">
      <c r="A55" s="291"/>
      <c r="B55" s="293"/>
      <c r="C55" s="66" t="s">
        <v>103</v>
      </c>
      <c r="D55" s="189"/>
      <c r="E55" s="208"/>
      <c r="F55" s="67"/>
      <c r="G55" s="112"/>
      <c r="H55" s="121"/>
      <c r="I55" s="68"/>
      <c r="J55" s="121"/>
      <c r="K55" s="130">
        <f>F55*G55*I55</f>
        <v>0</v>
      </c>
      <c r="L55" s="153"/>
    </row>
    <row r="56" spans="1:12" ht="25.5" customHeight="1">
      <c r="A56" s="292"/>
      <c r="B56" s="294"/>
      <c r="C56" s="91" t="s">
        <v>9</v>
      </c>
      <c r="D56" s="92"/>
      <c r="E56" s="212"/>
      <c r="F56" s="170"/>
      <c r="G56" s="115"/>
      <c r="H56" s="124"/>
      <c r="I56" s="93"/>
      <c r="J56" s="124"/>
      <c r="K56" s="101">
        <f>SUM(K52:K55)</f>
        <v>0</v>
      </c>
      <c r="L56" s="144"/>
    </row>
    <row r="57" spans="1:12" ht="25.5" customHeight="1">
      <c r="A57" s="290">
        <v>7</v>
      </c>
      <c r="B57" s="308" t="s">
        <v>55</v>
      </c>
      <c r="C57" s="77" t="s">
        <v>29</v>
      </c>
      <c r="D57" s="187"/>
      <c r="E57" s="206"/>
      <c r="F57" s="171"/>
      <c r="G57" s="118">
        <v>1</v>
      </c>
      <c r="H57" s="128" t="s">
        <v>26</v>
      </c>
      <c r="I57" s="79">
        <v>8</v>
      </c>
      <c r="J57" s="128" t="s">
        <v>15</v>
      </c>
      <c r="K57" s="204">
        <f aca="true" t="shared" si="5" ref="K57:K63">F57*G57*I57</f>
        <v>0</v>
      </c>
      <c r="L57" s="154" t="s">
        <v>41</v>
      </c>
    </row>
    <row r="58" spans="1:12" ht="25.5" customHeight="1">
      <c r="A58" s="291"/>
      <c r="B58" s="297"/>
      <c r="C58" s="76" t="s">
        <v>30</v>
      </c>
      <c r="D58" s="190"/>
      <c r="E58" s="210"/>
      <c r="F58" s="171"/>
      <c r="G58" s="114">
        <v>1</v>
      </c>
      <c r="H58" s="123" t="s">
        <v>26</v>
      </c>
      <c r="I58" s="65">
        <v>8</v>
      </c>
      <c r="J58" s="123" t="s">
        <v>15</v>
      </c>
      <c r="K58" s="205">
        <f t="shared" si="5"/>
        <v>0</v>
      </c>
      <c r="L58" s="150" t="s">
        <v>79</v>
      </c>
    </row>
    <row r="59" spans="1:12" ht="25.5" customHeight="1">
      <c r="A59" s="291"/>
      <c r="B59" s="297"/>
      <c r="C59" s="76" t="s">
        <v>31</v>
      </c>
      <c r="D59" s="190"/>
      <c r="E59" s="210"/>
      <c r="F59" s="171"/>
      <c r="G59" s="114">
        <v>2</v>
      </c>
      <c r="H59" s="123" t="s">
        <v>26</v>
      </c>
      <c r="I59" s="65">
        <v>8</v>
      </c>
      <c r="J59" s="123" t="s">
        <v>15</v>
      </c>
      <c r="K59" s="205">
        <f t="shared" si="5"/>
        <v>0</v>
      </c>
      <c r="L59" s="138" t="s">
        <v>101</v>
      </c>
    </row>
    <row r="60" spans="1:12" ht="25.5" customHeight="1">
      <c r="A60" s="291"/>
      <c r="B60" s="297"/>
      <c r="C60" s="62" t="s">
        <v>32</v>
      </c>
      <c r="D60" s="188"/>
      <c r="E60" s="217"/>
      <c r="F60" s="171"/>
      <c r="G60" s="114">
        <v>10</v>
      </c>
      <c r="H60" s="123" t="s">
        <v>26</v>
      </c>
      <c r="I60" s="65">
        <v>2</v>
      </c>
      <c r="J60" s="123" t="s">
        <v>15</v>
      </c>
      <c r="K60" s="205">
        <f t="shared" si="5"/>
        <v>0</v>
      </c>
      <c r="L60" s="155" t="s">
        <v>42</v>
      </c>
    </row>
    <row r="61" spans="1:12" ht="25.5" customHeight="1">
      <c r="A61" s="291"/>
      <c r="B61" s="297"/>
      <c r="C61" s="81" t="s">
        <v>78</v>
      </c>
      <c r="D61" s="197"/>
      <c r="E61" s="221"/>
      <c r="F61" s="171"/>
      <c r="G61" s="110">
        <v>1</v>
      </c>
      <c r="H61" s="120" t="s">
        <v>10</v>
      </c>
      <c r="I61" s="64">
        <v>8</v>
      </c>
      <c r="J61" s="120" t="s">
        <v>13</v>
      </c>
      <c r="K61" s="205">
        <f t="shared" si="5"/>
        <v>0</v>
      </c>
      <c r="L61" s="178" t="s">
        <v>138</v>
      </c>
    </row>
    <row r="62" spans="1:12" ht="25.5" customHeight="1">
      <c r="A62" s="291"/>
      <c r="B62" s="297"/>
      <c r="C62" s="69" t="s">
        <v>118</v>
      </c>
      <c r="D62" s="190"/>
      <c r="E62" s="219"/>
      <c r="F62" s="105"/>
      <c r="G62" s="114">
        <v>1</v>
      </c>
      <c r="H62" s="123" t="s">
        <v>26</v>
      </c>
      <c r="I62" s="65">
        <v>8</v>
      </c>
      <c r="J62" s="123" t="s">
        <v>13</v>
      </c>
      <c r="K62" s="205">
        <f t="shared" si="5"/>
        <v>0</v>
      </c>
      <c r="L62" s="157"/>
    </row>
    <row r="63" spans="1:12" ht="25.5" customHeight="1">
      <c r="A63" s="291"/>
      <c r="B63" s="297"/>
      <c r="C63" s="66" t="s">
        <v>8</v>
      </c>
      <c r="D63" s="189"/>
      <c r="E63" s="208"/>
      <c r="F63" s="130"/>
      <c r="G63" s="112"/>
      <c r="H63" s="121"/>
      <c r="I63" s="68"/>
      <c r="J63" s="121"/>
      <c r="K63" s="130">
        <f t="shared" si="5"/>
        <v>0</v>
      </c>
      <c r="L63" s="151" t="s">
        <v>12</v>
      </c>
    </row>
    <row r="64" spans="1:12" ht="25.5" customHeight="1">
      <c r="A64" s="292"/>
      <c r="B64" s="298"/>
      <c r="C64" s="91" t="s">
        <v>9</v>
      </c>
      <c r="D64" s="92"/>
      <c r="E64" s="212"/>
      <c r="F64" s="170"/>
      <c r="G64" s="115"/>
      <c r="H64" s="124"/>
      <c r="I64" s="93"/>
      <c r="J64" s="124"/>
      <c r="K64" s="101">
        <f>SUM(K57:K62)</f>
        <v>0</v>
      </c>
      <c r="L64" s="144"/>
    </row>
    <row r="65" spans="1:12" s="50" customFormat="1" ht="25.5" customHeight="1">
      <c r="A65" s="288">
        <v>8</v>
      </c>
      <c r="B65" s="289" t="s">
        <v>116</v>
      </c>
      <c r="C65" s="60" t="s">
        <v>19</v>
      </c>
      <c r="D65" s="187"/>
      <c r="E65" s="216"/>
      <c r="F65" s="61"/>
      <c r="G65" s="111">
        <v>2</v>
      </c>
      <c r="H65" s="119" t="s">
        <v>10</v>
      </c>
      <c r="I65" s="75">
        <v>1</v>
      </c>
      <c r="J65" s="119" t="s">
        <v>15</v>
      </c>
      <c r="K65" s="61">
        <f>F65*G65*I65</f>
        <v>0</v>
      </c>
      <c r="L65" s="248" t="s">
        <v>149</v>
      </c>
    </row>
    <row r="66" spans="1:12" s="50" customFormat="1" ht="25.5" customHeight="1">
      <c r="A66" s="288"/>
      <c r="B66" s="289"/>
      <c r="C66" s="60" t="s">
        <v>19</v>
      </c>
      <c r="D66" s="187"/>
      <c r="E66" s="216"/>
      <c r="F66" s="63"/>
      <c r="G66" s="110">
        <v>2</v>
      </c>
      <c r="H66" s="120" t="s">
        <v>10</v>
      </c>
      <c r="I66" s="64">
        <v>1</v>
      </c>
      <c r="J66" s="120" t="s">
        <v>13</v>
      </c>
      <c r="K66" s="63">
        <f>F66*G66*I66</f>
        <v>0</v>
      </c>
      <c r="L66" s="179" t="s">
        <v>150</v>
      </c>
    </row>
    <row r="67" spans="1:12" s="50" customFormat="1" ht="25.5" customHeight="1">
      <c r="A67" s="288"/>
      <c r="B67" s="289"/>
      <c r="C67" s="183" t="s">
        <v>119</v>
      </c>
      <c r="D67" s="196"/>
      <c r="E67" s="218"/>
      <c r="F67" s="63"/>
      <c r="G67" s="110">
        <v>2</v>
      </c>
      <c r="H67" s="120" t="s">
        <v>3</v>
      </c>
      <c r="I67" s="64"/>
      <c r="J67" s="120"/>
      <c r="K67" s="63">
        <f>F67*G67</f>
        <v>0</v>
      </c>
      <c r="L67" s="158" t="s">
        <v>105</v>
      </c>
    </row>
    <row r="68" spans="1:12" s="50" customFormat="1" ht="25.5" customHeight="1">
      <c r="A68" s="288"/>
      <c r="B68" s="289"/>
      <c r="C68" s="62" t="s">
        <v>162</v>
      </c>
      <c r="D68" s="192"/>
      <c r="E68" s="225"/>
      <c r="F68" s="199"/>
      <c r="G68" s="110">
        <v>2</v>
      </c>
      <c r="H68" s="120" t="s">
        <v>10</v>
      </c>
      <c r="I68" s="64"/>
      <c r="J68" s="120"/>
      <c r="K68" s="63">
        <f>F68*G68</f>
        <v>0</v>
      </c>
      <c r="L68" s="249" t="s">
        <v>163</v>
      </c>
    </row>
    <row r="69" spans="1:12" s="50" customFormat="1" ht="25.5" customHeight="1">
      <c r="A69" s="288"/>
      <c r="B69" s="289"/>
      <c r="C69" s="69" t="s">
        <v>68</v>
      </c>
      <c r="D69" s="190"/>
      <c r="E69" s="219"/>
      <c r="F69" s="70"/>
      <c r="G69" s="114">
        <v>2</v>
      </c>
      <c r="H69" s="123" t="s">
        <v>10</v>
      </c>
      <c r="I69" s="65"/>
      <c r="J69" s="123" t="s">
        <v>13</v>
      </c>
      <c r="K69" s="70">
        <f>F69*G69*I69</f>
        <v>0</v>
      </c>
      <c r="L69" s="159"/>
    </row>
    <row r="70" spans="1:12" s="50" customFormat="1" ht="25.5" customHeight="1">
      <c r="A70" s="288"/>
      <c r="B70" s="289"/>
      <c r="C70" s="62" t="s">
        <v>36</v>
      </c>
      <c r="D70" s="188"/>
      <c r="E70" s="217"/>
      <c r="F70" s="63"/>
      <c r="G70" s="110">
        <v>2</v>
      </c>
      <c r="H70" s="120" t="s">
        <v>10</v>
      </c>
      <c r="I70" s="64"/>
      <c r="J70" s="120" t="s">
        <v>13</v>
      </c>
      <c r="K70" s="63">
        <f>F70*G70*I70</f>
        <v>0</v>
      </c>
      <c r="L70" s="158"/>
    </row>
    <row r="71" spans="1:12" s="50" customFormat="1" ht="25.5" customHeight="1">
      <c r="A71" s="288"/>
      <c r="B71" s="289"/>
      <c r="C71" s="66" t="s">
        <v>8</v>
      </c>
      <c r="D71" s="189"/>
      <c r="E71" s="220"/>
      <c r="F71" s="67"/>
      <c r="G71" s="112"/>
      <c r="H71" s="121"/>
      <c r="I71" s="68"/>
      <c r="J71" s="121"/>
      <c r="K71" s="67">
        <f>F71*G71*I71</f>
        <v>0</v>
      </c>
      <c r="L71" s="151" t="s">
        <v>12</v>
      </c>
    </row>
    <row r="72" spans="1:12" ht="25.5" customHeight="1">
      <c r="A72" s="288"/>
      <c r="B72" s="289"/>
      <c r="C72" s="95" t="s">
        <v>9</v>
      </c>
      <c r="D72" s="184"/>
      <c r="E72" s="209"/>
      <c r="F72" s="72"/>
      <c r="G72" s="113"/>
      <c r="H72" s="122"/>
      <c r="I72" s="73"/>
      <c r="J72" s="122"/>
      <c r="K72" s="72">
        <f>SUM(K65:K71)</f>
        <v>0</v>
      </c>
      <c r="L72" s="160"/>
    </row>
    <row r="73" spans="1:12" ht="25.5" customHeight="1">
      <c r="A73" s="290">
        <v>9</v>
      </c>
      <c r="B73" s="295" t="s">
        <v>112</v>
      </c>
      <c r="C73" s="136" t="s">
        <v>132</v>
      </c>
      <c r="D73" s="198" t="s">
        <v>158</v>
      </c>
      <c r="E73" s="246">
        <v>496.8</v>
      </c>
      <c r="F73" s="247">
        <f>ROUNDUP(E73*$K$4,-2)</f>
        <v>24900</v>
      </c>
      <c r="G73" s="253">
        <v>30</v>
      </c>
      <c r="H73" s="254" t="s">
        <v>113</v>
      </c>
      <c r="I73" s="255"/>
      <c r="J73" s="254"/>
      <c r="K73" s="256">
        <f>F73*G73</f>
        <v>747000</v>
      </c>
      <c r="L73" s="257" t="s">
        <v>154</v>
      </c>
    </row>
    <row r="74" spans="1:12" ht="25.5" customHeight="1">
      <c r="A74" s="291"/>
      <c r="B74" s="293"/>
      <c r="C74" s="137" t="s">
        <v>148</v>
      </c>
      <c r="D74" s="188" t="s">
        <v>158</v>
      </c>
      <c r="E74" s="246">
        <v>399.6</v>
      </c>
      <c r="F74" s="247">
        <f>ROUNDUP(E74*$K$4,-2)</f>
        <v>20000</v>
      </c>
      <c r="G74" s="236">
        <v>110</v>
      </c>
      <c r="H74" s="237" t="s">
        <v>113</v>
      </c>
      <c r="I74" s="250"/>
      <c r="J74" s="237"/>
      <c r="K74" s="251">
        <f>F74*G74</f>
        <v>2200000</v>
      </c>
      <c r="L74" s="252" t="s">
        <v>153</v>
      </c>
    </row>
    <row r="75" spans="1:12" ht="25.5" customHeight="1">
      <c r="A75" s="291"/>
      <c r="B75" s="293"/>
      <c r="C75" s="131" t="s">
        <v>75</v>
      </c>
      <c r="D75" s="194"/>
      <c r="E75" s="214"/>
      <c r="F75" s="61"/>
      <c r="G75" s="116"/>
      <c r="H75" s="132"/>
      <c r="I75" s="133"/>
      <c r="J75" s="132"/>
      <c r="K75" s="72">
        <f>F75*G75*I75</f>
        <v>0</v>
      </c>
      <c r="L75" s="161" t="s">
        <v>76</v>
      </c>
    </row>
    <row r="76" spans="1:12" ht="25.5" customHeight="1">
      <c r="A76" s="292"/>
      <c r="B76" s="294"/>
      <c r="C76" s="91" t="s">
        <v>9</v>
      </c>
      <c r="D76" s="92"/>
      <c r="E76" s="222"/>
      <c r="F76" s="170"/>
      <c r="G76" s="115"/>
      <c r="H76" s="124"/>
      <c r="I76" s="93"/>
      <c r="J76" s="124"/>
      <c r="K76" s="94">
        <f>SUM(K73:K75)</f>
        <v>2947000</v>
      </c>
      <c r="L76" s="162"/>
    </row>
    <row r="77" spans="1:12" ht="25.5" customHeight="1">
      <c r="A77" s="291">
        <v>10</v>
      </c>
      <c r="B77" s="293" t="s">
        <v>111</v>
      </c>
      <c r="C77" s="134" t="s">
        <v>110</v>
      </c>
      <c r="D77" s="192" t="s">
        <v>158</v>
      </c>
      <c r="E77" s="246">
        <v>743.4</v>
      </c>
      <c r="F77" s="247">
        <f>ROUNDUP(E77*$K$4,-2)</f>
        <v>37200</v>
      </c>
      <c r="G77" s="258">
        <v>5</v>
      </c>
      <c r="H77" s="259" t="s">
        <v>3</v>
      </c>
      <c r="I77" s="258"/>
      <c r="J77" s="259"/>
      <c r="K77" s="251">
        <f>F77*G77</f>
        <v>186000</v>
      </c>
      <c r="L77" s="249" t="s">
        <v>164</v>
      </c>
    </row>
    <row r="78" spans="1:12" ht="25.5" customHeight="1">
      <c r="A78" s="291"/>
      <c r="B78" s="293"/>
      <c r="C78" s="131" t="s">
        <v>75</v>
      </c>
      <c r="D78" s="194"/>
      <c r="E78" s="214"/>
      <c r="F78" s="61"/>
      <c r="G78" s="116"/>
      <c r="H78" s="132"/>
      <c r="I78" s="133"/>
      <c r="J78" s="132"/>
      <c r="K78" s="72">
        <f>F78*G78*I78</f>
        <v>0</v>
      </c>
      <c r="L78" s="161" t="s">
        <v>76</v>
      </c>
    </row>
    <row r="79" spans="1:12" s="50" customFormat="1" ht="25.5" customHeight="1">
      <c r="A79" s="292"/>
      <c r="B79" s="294"/>
      <c r="C79" s="91" t="s">
        <v>9</v>
      </c>
      <c r="D79" s="92"/>
      <c r="E79" s="222"/>
      <c r="F79" s="170"/>
      <c r="G79" s="115"/>
      <c r="H79" s="124"/>
      <c r="I79" s="93"/>
      <c r="J79" s="124"/>
      <c r="K79" s="94">
        <f>SUM(K77:K78)</f>
        <v>186000</v>
      </c>
      <c r="L79" s="162"/>
    </row>
    <row r="80" spans="1:12" s="50" customFormat="1" ht="25.5" customHeight="1">
      <c r="A80" s="290">
        <v>11</v>
      </c>
      <c r="B80" s="295" t="s">
        <v>115</v>
      </c>
      <c r="C80" s="77" t="s">
        <v>130</v>
      </c>
      <c r="D80" s="195"/>
      <c r="E80" s="223"/>
      <c r="F80" s="78"/>
      <c r="G80" s="118">
        <v>1</v>
      </c>
      <c r="H80" s="128" t="s">
        <v>3</v>
      </c>
      <c r="I80" s="79">
        <v>2</v>
      </c>
      <c r="J80" s="128" t="s">
        <v>13</v>
      </c>
      <c r="K80" s="78">
        <f>F80*G80*I80</f>
        <v>0</v>
      </c>
      <c r="L80" s="163" t="s">
        <v>106</v>
      </c>
    </row>
    <row r="81" spans="1:12" s="50" customFormat="1" ht="25.5" customHeight="1">
      <c r="A81" s="291"/>
      <c r="B81" s="293"/>
      <c r="C81" s="62" t="s">
        <v>131</v>
      </c>
      <c r="D81" s="188"/>
      <c r="E81" s="207"/>
      <c r="F81" s="63"/>
      <c r="G81" s="110">
        <v>1</v>
      </c>
      <c r="H81" s="120" t="s">
        <v>10</v>
      </c>
      <c r="I81" s="64">
        <v>3</v>
      </c>
      <c r="J81" s="120" t="s">
        <v>15</v>
      </c>
      <c r="K81" s="63">
        <f>F81*G81*I81</f>
        <v>0</v>
      </c>
      <c r="L81" s="142" t="s">
        <v>146</v>
      </c>
    </row>
    <row r="82" spans="1:12" ht="25.5" customHeight="1">
      <c r="A82" s="291"/>
      <c r="B82" s="293"/>
      <c r="C82" s="60" t="s">
        <v>109</v>
      </c>
      <c r="D82" s="187"/>
      <c r="E82" s="206"/>
      <c r="F82" s="61"/>
      <c r="G82" s="110">
        <v>1</v>
      </c>
      <c r="H82" s="120" t="s">
        <v>3</v>
      </c>
      <c r="I82" s="75">
        <v>8</v>
      </c>
      <c r="J82" s="119" t="s">
        <v>13</v>
      </c>
      <c r="K82" s="63">
        <f>F82*G82*I82</f>
        <v>0</v>
      </c>
      <c r="L82" s="179" t="s">
        <v>138</v>
      </c>
    </row>
    <row r="83" spans="1:12" ht="25.5" customHeight="1">
      <c r="A83" s="291"/>
      <c r="B83" s="293"/>
      <c r="C83" s="62" t="s">
        <v>107</v>
      </c>
      <c r="D83" s="188"/>
      <c r="E83" s="207"/>
      <c r="F83" s="63"/>
      <c r="G83" s="110">
        <v>1</v>
      </c>
      <c r="H83" s="120" t="s">
        <v>10</v>
      </c>
      <c r="I83" s="64">
        <v>3</v>
      </c>
      <c r="J83" s="120" t="s">
        <v>15</v>
      </c>
      <c r="K83" s="63">
        <f>F83*G83*I83</f>
        <v>0</v>
      </c>
      <c r="L83" s="180" t="s">
        <v>147</v>
      </c>
    </row>
    <row r="84" spans="1:12" ht="25.5" customHeight="1">
      <c r="A84" s="291"/>
      <c r="B84" s="293"/>
      <c r="C84" s="69" t="s">
        <v>108</v>
      </c>
      <c r="D84" s="190"/>
      <c r="E84" s="210"/>
      <c r="F84" s="70"/>
      <c r="G84" s="114">
        <v>1</v>
      </c>
      <c r="H84" s="123" t="s">
        <v>3</v>
      </c>
      <c r="I84" s="65">
        <v>2</v>
      </c>
      <c r="J84" s="123" t="s">
        <v>13</v>
      </c>
      <c r="K84" s="88">
        <f>F84*G84</f>
        <v>0</v>
      </c>
      <c r="L84" s="139" t="s">
        <v>114</v>
      </c>
    </row>
    <row r="85" spans="1:12" ht="25.5" customHeight="1">
      <c r="A85" s="291"/>
      <c r="B85" s="293"/>
      <c r="C85" s="66" t="s">
        <v>8</v>
      </c>
      <c r="D85" s="189"/>
      <c r="E85" s="208"/>
      <c r="F85" s="67"/>
      <c r="G85" s="112"/>
      <c r="H85" s="121"/>
      <c r="I85" s="68"/>
      <c r="J85" s="121"/>
      <c r="K85" s="72">
        <f>F85*G85*I85</f>
        <v>0</v>
      </c>
      <c r="L85" s="151" t="s">
        <v>12</v>
      </c>
    </row>
    <row r="86" spans="1:12" ht="25.5" customHeight="1">
      <c r="A86" s="292"/>
      <c r="B86" s="294"/>
      <c r="C86" s="89" t="s">
        <v>9</v>
      </c>
      <c r="D86" s="184"/>
      <c r="E86" s="209"/>
      <c r="F86" s="72"/>
      <c r="G86" s="113"/>
      <c r="H86" s="122"/>
      <c r="I86" s="73"/>
      <c r="J86" s="122"/>
      <c r="K86" s="72">
        <f>SUM(K80:K85)</f>
        <v>0</v>
      </c>
      <c r="L86" s="164"/>
    </row>
    <row r="87" spans="1:12" ht="25.5" customHeight="1">
      <c r="A87" s="291">
        <v>12</v>
      </c>
      <c r="B87" s="293" t="s">
        <v>102</v>
      </c>
      <c r="C87" s="131" t="s">
        <v>35</v>
      </c>
      <c r="D87" s="194"/>
      <c r="E87" s="224"/>
      <c r="F87" s="107">
        <v>100000</v>
      </c>
      <c r="G87" s="116">
        <v>1</v>
      </c>
      <c r="H87" s="132" t="s">
        <v>2</v>
      </c>
      <c r="I87" s="133"/>
      <c r="J87" s="132"/>
      <c r="K87" s="107">
        <f>F87*G87</f>
        <v>100000</v>
      </c>
      <c r="L87" s="156" t="s">
        <v>155</v>
      </c>
    </row>
    <row r="88" spans="1:12" s="50" customFormat="1" ht="25.5" customHeight="1">
      <c r="A88" s="291"/>
      <c r="B88" s="293"/>
      <c r="C88" s="66" t="s">
        <v>8</v>
      </c>
      <c r="D88" s="189"/>
      <c r="E88" s="220"/>
      <c r="F88" s="67"/>
      <c r="G88" s="112"/>
      <c r="H88" s="121"/>
      <c r="I88" s="68"/>
      <c r="J88" s="121"/>
      <c r="K88" s="67">
        <f>F88*G88*I88</f>
        <v>0</v>
      </c>
      <c r="L88" s="151" t="s">
        <v>12</v>
      </c>
    </row>
    <row r="89" spans="1:12" s="50" customFormat="1" ht="25.5" customHeight="1" thickBot="1">
      <c r="A89" s="292"/>
      <c r="B89" s="294"/>
      <c r="C89" s="91" t="s">
        <v>9</v>
      </c>
      <c r="D89" s="186"/>
      <c r="E89" s="222"/>
      <c r="F89" s="170"/>
      <c r="G89" s="115"/>
      <c r="H89" s="124"/>
      <c r="I89" s="93"/>
      <c r="J89" s="124"/>
      <c r="K89" s="94">
        <f>SUM(K87:K88)</f>
        <v>100000</v>
      </c>
      <c r="L89" s="162"/>
    </row>
    <row r="90" spans="1:12" ht="25.5" customHeight="1" thickBot="1" thickTop="1">
      <c r="A90" s="286" t="s">
        <v>6</v>
      </c>
      <c r="B90" s="287"/>
      <c r="C90" s="96"/>
      <c r="D90" s="96"/>
      <c r="E90" s="96"/>
      <c r="F90" s="174"/>
      <c r="G90" s="96"/>
      <c r="H90" s="97"/>
      <c r="I90" s="98"/>
      <c r="J90" s="97"/>
      <c r="K90" s="99">
        <f>SUM(K89,K86,K79,K76,K72,K64,K56,K51,K37,K30,K21,K16)</f>
        <v>16072200</v>
      </c>
      <c r="L90" s="165"/>
    </row>
  </sheetData>
  <sheetProtection/>
  <mergeCells count="37">
    <mergeCell ref="A52:A56"/>
    <mergeCell ref="B52:B56"/>
    <mergeCell ref="A77:A79"/>
    <mergeCell ref="B77:B79"/>
    <mergeCell ref="B73:B76"/>
    <mergeCell ref="A73:A76"/>
    <mergeCell ref="A57:A64"/>
    <mergeCell ref="B57:B64"/>
    <mergeCell ref="B5:C6"/>
    <mergeCell ref="B17:B21"/>
    <mergeCell ref="A38:A51"/>
    <mergeCell ref="B38:B51"/>
    <mergeCell ref="A17:A21"/>
    <mergeCell ref="B22:B30"/>
    <mergeCell ref="A22:A30"/>
    <mergeCell ref="A31:A37"/>
    <mergeCell ref="B31:B37"/>
    <mergeCell ref="B80:B86"/>
    <mergeCell ref="A1:L1"/>
    <mergeCell ref="A7:A16"/>
    <mergeCell ref="B7:B16"/>
    <mergeCell ref="G3:H3"/>
    <mergeCell ref="G4:H4"/>
    <mergeCell ref="L7:L9"/>
    <mergeCell ref="L3:L4"/>
    <mergeCell ref="L5:L6"/>
    <mergeCell ref="A5:A6"/>
    <mergeCell ref="D6:E6"/>
    <mergeCell ref="D5:F5"/>
    <mergeCell ref="G5:J6"/>
    <mergeCell ref="K5:K6"/>
    <mergeCell ref="A90:B90"/>
    <mergeCell ref="A65:A72"/>
    <mergeCell ref="B65:B72"/>
    <mergeCell ref="A80:A86"/>
    <mergeCell ref="A87:A89"/>
    <mergeCell ref="B87:B89"/>
  </mergeCells>
  <printOptions horizontalCentered="1"/>
  <pageMargins left="0.1968503937007874" right="0.1968503937007874" top="0.5118110236220472" bottom="0.5118110236220472" header="0.31496062992125984" footer="0.15748031496062992"/>
  <pageSetup fitToHeight="1" fitToWidth="1" horizontalDpi="600" verticalDpi="600" orientation="portrait" paperSize="8" scale="52" r:id="rId1"/>
  <headerFooter alignWithMargins="0">
    <oddFooter>&amp;C&amp;P / &amp;N ページ</oddFooter>
  </headerFooter>
  <rowBreaks count="3" manualBreakCount="3">
    <brk id="30" max="255" man="1"/>
    <brk id="56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陽介</dc:creator>
  <cp:keywords/>
  <dc:description/>
  <cp:lastModifiedBy>JCCME</cp:lastModifiedBy>
  <cp:lastPrinted>2014-05-08T05:10:15Z</cp:lastPrinted>
  <dcterms:created xsi:type="dcterms:W3CDTF">2005-10-13T10:09:03Z</dcterms:created>
  <dcterms:modified xsi:type="dcterms:W3CDTF">2014-05-12T06:10:03Z</dcterms:modified>
  <cp:category/>
  <cp:version/>
  <cp:contentType/>
  <cp:contentStatus/>
</cp:coreProperties>
</file>